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C1A1784-E9FF-44E1-88F7-809452FE8002}" xr6:coauthVersionLast="47" xr6:coauthVersionMax="47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20" l="1"/>
  <c r="F22" i="20"/>
  <c r="F23" i="20" s="1"/>
  <c r="E22" i="20"/>
  <c r="E23" i="20" s="1"/>
  <c r="D22" i="20"/>
  <c r="F14" i="20"/>
  <c r="E14" i="20"/>
  <c r="D14" i="20"/>
  <c r="F11" i="20"/>
  <c r="F15" i="20" s="1"/>
  <c r="E11" i="20"/>
  <c r="E15" i="20" s="1"/>
  <c r="D11" i="20"/>
  <c r="D15" i="20" s="1"/>
  <c r="N6" i="12"/>
  <c r="I6" i="12"/>
  <c r="D6" i="12"/>
  <c r="H10" i="15"/>
  <c r="I9" i="15"/>
  <c r="I10" i="15" s="1"/>
  <c r="H9" i="15"/>
  <c r="G9" i="15"/>
  <c r="G10" i="15" s="1"/>
  <c r="M48" i="16" l="1"/>
  <c r="N48" i="16"/>
  <c r="L48" i="16"/>
  <c r="L18" i="16"/>
  <c r="M18" i="16"/>
  <c r="N18" i="16"/>
  <c r="L47" i="16"/>
  <c r="M47" i="16"/>
  <c r="N47" i="16"/>
  <c r="L37" i="16"/>
  <c r="M37" i="16"/>
  <c r="N37" i="16"/>
  <c r="L44" i="16"/>
  <c r="M44" i="16"/>
  <c r="N44" i="16"/>
  <c r="L75" i="16"/>
  <c r="M75" i="16"/>
  <c r="N75" i="16"/>
  <c r="L79" i="16"/>
  <c r="M79" i="16"/>
  <c r="N79" i="16"/>
  <c r="L65" i="16"/>
  <c r="M65" i="16"/>
  <c r="N65" i="16"/>
  <c r="L83" i="16" l="1"/>
  <c r="M83" i="16"/>
  <c r="N83" i="16"/>
  <c r="L59" i="16"/>
  <c r="M59" i="16"/>
  <c r="N59" i="16"/>
  <c r="L56" i="16"/>
  <c r="M56" i="16"/>
  <c r="N56" i="16"/>
  <c r="L28" i="16"/>
  <c r="M28" i="16"/>
  <c r="N28" i="16"/>
  <c r="L68" i="16"/>
  <c r="M68" i="16"/>
  <c r="N68" i="16"/>
  <c r="L53" i="16"/>
  <c r="M53" i="16"/>
  <c r="N53" i="16"/>
  <c r="L22" i="16"/>
  <c r="M22" i="16"/>
  <c r="N22" i="16"/>
  <c r="N60" i="16" l="1"/>
  <c r="M60" i="16"/>
  <c r="L60" i="16"/>
  <c r="N84" i="16"/>
  <c r="M84" i="16"/>
  <c r="L84" i="16"/>
  <c r="J10" i="12"/>
  <c r="E10" i="12"/>
  <c r="N85" i="16" l="1"/>
  <c r="L85" i="16"/>
  <c r="M85" i="16"/>
  <c r="E11" i="12"/>
  <c r="J11" i="12"/>
</calcChain>
</file>

<file path=xl/sharedStrings.xml><?xml version="1.0" encoding="utf-8"?>
<sst xmlns="http://schemas.openxmlformats.org/spreadsheetml/2006/main" count="554" uniqueCount="336">
  <si>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</si>
  <si>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</si>
  <si>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</si>
  <si>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</si>
  <si>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</si>
  <si>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</si>
  <si>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</si>
  <si>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</si>
  <si>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</si>
  <si>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</si>
  <si>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</si>
  <si>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</si>
  <si>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</si>
  <si>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</si>
  <si>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</si>
  <si>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</si>
  <si>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</si>
  <si>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</si>
  <si>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</si>
  <si>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</si>
  <si>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</si>
  <si>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</si>
  <si>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</si>
  <si>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</si>
  <si>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</si>
  <si>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</si>
  <si>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</si>
  <si>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</si>
  <si>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</si>
  <si>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</si>
  <si>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</si>
  <si>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</si>
  <si>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</si>
  <si>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</si>
  <si>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</si>
  <si>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</si>
  <si>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</si>
  <si>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</si>
  <si>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</si>
  <si>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</si>
  <si>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</si>
  <si>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</si>
  <si>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</si>
  <si>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</si>
  <si>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</si>
  <si>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</si>
  <si>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</si>
  <si>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</si>
  <si>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</si>
  <si>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</si>
  <si>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</si>
  <si>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</si>
  <si>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</si>
  <si>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</si>
  <si>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</si>
  <si>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</si>
  <si>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</si>
  <si>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</si>
  <si>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</si>
  <si>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</si>
  <si>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</si>
  <si>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</si>
  <si>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</si>
  <si>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</si>
  <si>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</si>
  <si>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</si>
  <si>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</si>
  <si>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</si>
  <si>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</si>
  <si>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</si>
  <si>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</si>
  <si>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</si>
  <si>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</si>
  <si>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</si>
  <si>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</si>
  <si>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</si>
  <si>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</si>
  <si>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</si>
  <si>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</si>
  <si>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</si>
  <si>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</si>
  <si>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</si>
  <si>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</si>
  <si>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</si>
  <si>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</si>
  <si>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</si>
  <si>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</si>
  <si>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</si>
  <si>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</si>
  <si>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</si>
  <si>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</si>
  <si>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</si>
  <si>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</si>
  <si>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</si>
  <si>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</si>
  <si>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</si>
  <si>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</si>
  <si>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</si>
  <si>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</si>
  <si>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</si>
  <si>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</si>
  <si>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</si>
  <si>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</si>
  <si>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</si>
  <si>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</si>
  <si>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</si>
  <si>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</si>
  <si>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</si>
  <si>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</si>
  <si>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</si>
  <si>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</si>
  <si>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</si>
  <si>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</si>
  <si>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</si>
  <si>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</si>
  <si>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</si>
  <si>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</si>
  <si>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</si>
  <si>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</si>
  <si>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</si>
  <si>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</si>
  <si>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</si>
  <si>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</si>
  <si>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</si>
  <si>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</si>
  <si>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</si>
  <si>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</si>
  <si>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</si>
  <si>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</si>
  <si>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</si>
  <si>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</si>
  <si>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</si>
  <si>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</si>
  <si>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</si>
  <si>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</si>
  <si>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</si>
  <si>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</si>
  <si>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</si>
  <si>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</si>
  <si>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</si>
  <si>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</si>
  <si>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</si>
  <si>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</si>
  <si>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</si>
  <si>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</si>
  <si>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</si>
  <si>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</si>
  <si>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</si>
  <si>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</si>
  <si>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</si>
  <si>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</si>
  <si>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</si>
  <si>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</si>
  <si>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</si>
  <si>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</si>
  <si>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</si>
  <si>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</si>
  <si>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</si>
  <si>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</si>
  <si>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</si>
  <si>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</si>
  <si>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</si>
  <si>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</si>
  <si>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</si>
  <si>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</si>
  <si>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</si>
  <si>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</si>
  <si>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</si>
  <si>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</si>
  <si>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</si>
  <si>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</si>
  <si>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</si>
  <si>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</si>
  <si>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</si>
  <si>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</si>
  <si>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</si>
  <si>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</si>
  <si>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</si>
  <si>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</si>
  <si>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</si>
  <si>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</si>
  <si>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</si>
  <si>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</si>
  <si>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</si>
  <si>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</si>
  <si>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</si>
  <si>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</si>
  <si>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</si>
  <si>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</si>
  <si>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</si>
  <si>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</si>
  <si>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</si>
  <si>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</si>
  <si>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</si>
  <si>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</si>
  <si>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</si>
  <si>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</si>
  <si>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</si>
  <si>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</si>
  <si>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</si>
  <si>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</si>
  <si>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</si>
  <si>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</si>
  <si>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</si>
  <si>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</si>
  <si>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</si>
  <si>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</si>
  <si>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</si>
  <si>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</si>
  <si>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</si>
  <si>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</si>
  <si>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</si>
  <si>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</si>
  <si>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</si>
  <si>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</si>
  <si>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</si>
  <si>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</si>
  <si>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</si>
  <si>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</si>
  <si>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</si>
  <si>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</si>
  <si>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</si>
  <si>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</si>
  <si>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</si>
  <si>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</si>
  <si>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</si>
  <si>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</si>
  <si>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</si>
  <si>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</si>
  <si>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</si>
  <si>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</si>
  <si>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</si>
  <si>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</si>
  <si>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</si>
  <si>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</si>
  <si>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</si>
  <si>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</si>
  <si>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</si>
  <si>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</si>
  <si>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</si>
  <si>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</si>
  <si>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</si>
  <si>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</si>
  <si>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</si>
  <si>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</si>
  <si>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</si>
  <si>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</si>
  <si>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</si>
  <si>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</si>
  <si>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</si>
  <si>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</si>
  <si>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</si>
  <si>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</si>
  <si>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</si>
  <si>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</si>
  <si>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</si>
  <si>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</si>
  <si>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</si>
  <si>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</si>
  <si>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</si>
  <si>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</si>
  <si>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</si>
  <si>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</si>
  <si>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</si>
  <si>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</si>
  <si>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</si>
  <si>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</si>
  <si>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</si>
  <si>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</si>
  <si>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</si>
  <si>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</si>
  <si>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</si>
  <si>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</si>
  <si>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</si>
  <si>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</si>
  <si>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</si>
  <si>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</si>
  <si>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</si>
  <si>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</si>
  <si>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</si>
  <si>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</si>
  <si>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</si>
  <si>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</si>
  <si>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</si>
  <si>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</si>
  <si>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</si>
  <si>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</si>
  <si>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</si>
  <si>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</si>
  <si>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</si>
  <si>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</si>
  <si>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</si>
  <si>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</si>
  <si>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</si>
  <si>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</si>
  <si>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</si>
  <si>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</si>
  <si>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</si>
  <si>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</si>
  <si>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</si>
  <si>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</si>
  <si>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</si>
  <si>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</si>
  <si>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</si>
  <si>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</si>
  <si>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</si>
  <si>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</si>
  <si>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</si>
  <si>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</si>
  <si>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</si>
  <si>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</si>
  <si>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</si>
  <si>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</si>
  <si>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</si>
  <si>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Monday 20/10/2025</t>
  </si>
  <si>
    <t>Iraq Stock Exchange not trading companies of Monday 20/10/2025</t>
  </si>
  <si>
    <t>ISX Trading Indices of Monday 20/10/2025</t>
  </si>
  <si>
    <t>Bulletin No (187)</t>
  </si>
  <si>
    <t xml:space="preserve">Regular Market Bulletin No (187) </t>
  </si>
  <si>
    <t>Second Platform Market Bulletin No (187)</t>
  </si>
  <si>
    <t xml:space="preserve">Undisclosed Platform Companies Bulletin No (187) </t>
  </si>
  <si>
    <t>Total Of Banks Sector</t>
  </si>
  <si>
    <t xml:space="preserve">Total </t>
  </si>
  <si>
    <t xml:space="preserve">OTC Platform Trading Bulletin No (187) </t>
  </si>
  <si>
    <t>Non Iraqis' Bulletin  Monday    October   20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</si>
  <si>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</si>
  <si>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</si>
  <si>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</si>
  <si>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</si>
  <si>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</si>
  <si>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</si>
  <si>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</si>
  <si>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 xml:space="preserve">Asia cell </t>
  </si>
  <si>
    <t>Total Telecommunication sector</t>
  </si>
  <si>
    <t>Non Iraqi Trading of Regular Market (Sell)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</si>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</sst>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4" applyNumberFormat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5" applyNumberFormat="0" applyFon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67" fillId="0" borderId="111" applyNumberFormat="0" applyFill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7" fillId="0" borderId="111" applyNumberFormat="0" applyFill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54" fillId="55" borderId="108" applyNumberFormat="0" applyAlignment="0" applyProtection="0"/>
    <xf numFmtId="0" fontId="67" fillId="0" borderId="111" applyNumberFormat="0" applyFill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65" fillId="55" borderId="110" applyNumberForma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12" applyNumberFormat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3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5" fillId="55" borderId="122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5" fillId="55" borderId="122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5" fillId="55" borderId="129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5" fillId="55" borderId="129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</cellStyleXfs>
  <cellXfs count="34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7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4" fontId="71" fillId="3" borderId="102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1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1" fillId="3" borderId="102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vertical="center"/>
    </xf>
    <xf numFmtId="164" fontId="71" fillId="3" borderId="136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71" fillId="3" borderId="69" xfId="0" applyFont="1" applyFill="1" applyBorder="1" applyAlignment="1">
      <alignment horizontal="center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3" fontId="8" fillId="4" borderId="31" xfId="1" applyNumberFormat="1" applyFont="1" applyFill="1" applyBorder="1" applyAlignment="1">
      <alignment horizontal="center" vertical="center" wrapText="1"/>
    </xf>
    <xf numFmtId="3" fontId="8" fillId="4" borderId="139" xfId="1" applyNumberFormat="1" applyFont="1" applyFill="1" applyBorder="1" applyAlignment="1">
      <alignment horizontal="center" vertical="center" wrapText="1"/>
    </xf>
    <xf numFmtId="0" fontId="10" fillId="0" borderId="140" xfId="0" applyFont="1" applyBorder="1" applyAlignment="1">
      <alignment horizontal="left" vertical="center"/>
    </xf>
    <xf numFmtId="0" fontId="10" fillId="0" borderId="140" xfId="0" applyFont="1" applyBorder="1" applyAlignment="1">
      <alignment horizontal="center" vertical="center"/>
    </xf>
    <xf numFmtId="165" fontId="71" fillId="0" borderId="140" xfId="0" applyNumberFormat="1" applyFont="1" applyBorder="1" applyAlignment="1">
      <alignment horizontal="center" vertical="center"/>
    </xf>
    <xf numFmtId="3" fontId="71" fillId="0" borderId="140" xfId="0" applyNumberFormat="1" applyFont="1" applyBorder="1" applyAlignment="1">
      <alignment horizontal="center" vertical="center"/>
    </xf>
    <xf numFmtId="0" fontId="10" fillId="0" borderId="137" xfId="1" applyFont="1" applyBorder="1" applyAlignment="1">
      <alignment vertical="center"/>
    </xf>
    <xf numFmtId="3" fontId="10" fillId="0" borderId="140" xfId="0" applyNumberFormat="1" applyFont="1" applyBorder="1" applyAlignment="1">
      <alignment horizontal="center" vertical="center"/>
    </xf>
    <xf numFmtId="0" fontId="10" fillId="59" borderId="140" xfId="1" applyFont="1" applyFill="1" applyBorder="1" applyAlignment="1">
      <alignment vertical="center"/>
    </xf>
    <xf numFmtId="3" fontId="10" fillId="59" borderId="140" xfId="0" applyNumberFormat="1" applyFont="1" applyFill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4" fillId="4" borderId="137" xfId="0" applyFont="1" applyFill="1" applyBorder="1" applyAlignment="1">
      <alignment vertical="center" wrapText="1"/>
    </xf>
    <xf numFmtId="0" fontId="92" fillId="60" borderId="137" xfId="0" applyFont="1" applyFill="1" applyBorder="1" applyAlignment="1">
      <alignment horizontal="center" vertical="center" wrapText="1"/>
    </xf>
    <xf numFmtId="1" fontId="94" fillId="4" borderId="137" xfId="1500" applyNumberFormat="1" applyFont="1" applyFill="1" applyBorder="1" applyAlignment="1">
      <alignment horizontal="center" vertical="center" wrapText="1"/>
    </xf>
    <xf numFmtId="167" fontId="94" fillId="60" borderId="137" xfId="1500" applyNumberFormat="1" applyFont="1" applyFill="1" applyBorder="1" applyAlignment="1">
      <alignment horizontal="center" vertical="center" wrapText="1"/>
    </xf>
    <xf numFmtId="0" fontId="92" fillId="0" borderId="140" xfId="5" applyFont="1" applyBorder="1" applyAlignment="1">
      <alignment vertical="center"/>
    </xf>
    <xf numFmtId="0" fontId="95" fillId="0" borderId="140" xfId="0" applyFont="1" applyBorder="1" applyAlignment="1">
      <alignment horizontal="center"/>
    </xf>
    <xf numFmtId="0" fontId="96" fillId="0" borderId="140" xfId="0" applyFont="1" applyBorder="1" applyAlignment="1">
      <alignment horizontal="center"/>
    </xf>
    <xf numFmtId="0" fontId="92" fillId="0" borderId="124" xfId="0" applyFont="1" applyBorder="1" applyAlignment="1">
      <alignment vertical="center"/>
    </xf>
    <xf numFmtId="0" fontId="87" fillId="0" borderId="126" xfId="0" applyFont="1" applyBorder="1"/>
    <xf numFmtId="1" fontId="92" fillId="0" borderId="140" xfId="1500" applyNumberFormat="1" applyFont="1" applyBorder="1" applyAlignment="1">
      <alignment horizontal="center" vertical="center"/>
    </xf>
    <xf numFmtId="167" fontId="92" fillId="0" borderId="140" xfId="1500" applyNumberFormat="1" applyFont="1" applyBorder="1" applyAlignment="1">
      <alignment vertical="center"/>
    </xf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5" fillId="3" borderId="0" xfId="0" applyFont="1" applyFill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167" fontId="93" fillId="3" borderId="0" xfId="1500" applyNumberFormat="1" applyFont="1" applyFill="1" applyBorder="1" applyAlignment="1">
      <alignment vertical="center"/>
    </xf>
    <xf numFmtId="167" fontId="93" fillId="0" borderId="0" xfId="1500" applyNumberFormat="1" applyFont="1" applyBorder="1" applyAlignment="1">
      <alignment vertical="center"/>
    </xf>
    <xf numFmtId="0" fontId="92" fillId="4" borderId="137" xfId="0" applyFont="1" applyFill="1" applyBorder="1" applyAlignment="1">
      <alignment vertical="center" wrapText="1"/>
    </xf>
    <xf numFmtId="1" fontId="92" fillId="4" borderId="137" xfId="1500" applyNumberFormat="1" applyFont="1" applyFill="1" applyBorder="1" applyAlignment="1">
      <alignment horizontal="center" vertical="center" wrapText="1"/>
    </xf>
    <xf numFmtId="167" fontId="92" fillId="60" borderId="137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2" fillId="0" borderId="124" xfId="1500" applyNumberFormat="1" applyFont="1" applyBorder="1" applyAlignment="1">
      <alignment vertical="center"/>
    </xf>
    <xf numFmtId="167" fontId="87" fillId="0" borderId="126" xfId="1500" applyNumberFormat="1" applyFont="1" applyBorder="1"/>
    <xf numFmtId="167" fontId="86" fillId="0" borderId="0" xfId="1500" applyNumberFormat="1" applyFont="1"/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69" xfId="0" applyFont="1" applyFill="1" applyBorder="1" applyAlignment="1">
      <alignment horizontal="left" vertical="center"/>
    </xf>
    <xf numFmtId="0" fontId="71" fillId="3" borderId="98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1" fillId="3" borderId="124" xfId="0" applyFont="1" applyFill="1" applyBorder="1" applyAlignment="1">
      <alignment horizontal="left" vertical="center"/>
    </xf>
    <xf numFmtId="0" fontId="71" fillId="3" borderId="125" xfId="0" applyFont="1" applyFill="1" applyBorder="1" applyAlignment="1">
      <alignment horizontal="left" vertical="center"/>
    </xf>
    <xf numFmtId="0" fontId="71" fillId="3" borderId="126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164" fontId="71" fillId="5" borderId="134" xfId="0" applyNumberFormat="1" applyFont="1" applyFill="1" applyBorder="1" applyAlignment="1">
      <alignment horizontal="center" vertical="center"/>
    </xf>
    <xf numFmtId="164" fontId="71" fillId="5" borderId="135" xfId="0" applyNumberFormat="1" applyFont="1" applyFill="1" applyBorder="1" applyAlignment="1">
      <alignment horizontal="center" vertical="center"/>
    </xf>
    <xf numFmtId="164" fontId="71" fillId="5" borderId="136" xfId="0" applyNumberFormat="1" applyFont="1" applyFill="1" applyBorder="1" applyAlignment="1">
      <alignment horizontal="center" vertical="center"/>
    </xf>
    <xf numFmtId="0" fontId="73" fillId="0" borderId="131" xfId="0" applyFont="1" applyBorder="1" applyAlignment="1">
      <alignment horizontal="center" vertical="center"/>
    </xf>
    <xf numFmtId="0" fontId="73" fillId="0" borderId="132" xfId="0" applyFont="1" applyBorder="1" applyAlignment="1">
      <alignment horizontal="center" vertical="center"/>
    </xf>
    <xf numFmtId="0" fontId="73" fillId="0" borderId="133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134" xfId="0" applyNumberFormat="1" applyFont="1" applyFill="1" applyBorder="1" applyAlignment="1">
      <alignment horizontal="center"/>
    </xf>
    <xf numFmtId="2" fontId="77" fillId="3" borderId="135" xfId="0" applyNumberFormat="1" applyFont="1" applyFill="1" applyBorder="1" applyAlignment="1">
      <alignment horizontal="center"/>
    </xf>
    <xf numFmtId="2" fontId="77" fillId="3" borderId="136" xfId="0" applyNumberFormat="1" applyFont="1" applyFill="1" applyBorder="1" applyAlignment="1">
      <alignment horizontal="center"/>
    </xf>
    <xf numFmtId="0" fontId="71" fillId="0" borderId="134" xfId="0" applyFont="1" applyBorder="1" applyAlignment="1">
      <alignment horizontal="center" vertical="center"/>
    </xf>
    <xf numFmtId="0" fontId="71" fillId="0" borderId="135" xfId="0" applyFont="1" applyBorder="1" applyAlignment="1">
      <alignment horizontal="center" vertical="center"/>
    </xf>
    <xf numFmtId="0" fontId="71" fillId="0" borderId="136" xfId="0" applyFont="1" applyBorder="1" applyAlignment="1">
      <alignment horizontal="center" vertical="center"/>
    </xf>
    <xf numFmtId="0" fontId="71" fillId="0" borderId="124" xfId="0" applyFont="1" applyBorder="1" applyAlignment="1">
      <alignment horizontal="center" vertical="center"/>
    </xf>
    <xf numFmtId="0" fontId="71" fillId="0" borderId="125" xfId="0" applyFont="1" applyBorder="1" applyAlignment="1">
      <alignment horizontal="center" vertical="center"/>
    </xf>
    <xf numFmtId="0" fontId="71" fillId="0" borderId="126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4" xfId="0" applyNumberFormat="1" applyFont="1" applyFill="1" applyBorder="1" applyAlignment="1">
      <alignment horizontal="center"/>
    </xf>
    <xf numFmtId="2" fontId="77" fillId="3" borderId="125" xfId="0" applyNumberFormat="1" applyFont="1" applyFill="1" applyBorder="1" applyAlignment="1">
      <alignment horizontal="center"/>
    </xf>
    <xf numFmtId="2" fontId="77" fillId="3" borderId="126" xfId="0" applyNumberFormat="1" applyFont="1" applyFill="1" applyBorder="1" applyAlignment="1">
      <alignment horizont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1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34" xfId="0" applyFont="1" applyFill="1" applyBorder="1" applyAlignment="1">
      <alignment horizontal="left" vertical="center"/>
    </xf>
    <xf numFmtId="0" fontId="71" fillId="3" borderId="136" xfId="0" applyFont="1" applyFill="1" applyBorder="1" applyAlignment="1">
      <alignment horizontal="left" vertical="center"/>
    </xf>
    <xf numFmtId="164" fontId="71" fillId="5" borderId="124" xfId="0" applyNumberFormat="1" applyFont="1" applyFill="1" applyBorder="1" applyAlignment="1">
      <alignment horizontal="center" vertical="center"/>
    </xf>
    <xf numFmtId="164" fontId="71" fillId="5" borderId="125" xfId="0" applyNumberFormat="1" applyFont="1" applyFill="1" applyBorder="1" applyAlignment="1">
      <alignment horizontal="center" vertical="center"/>
    </xf>
    <xf numFmtId="164" fontId="71" fillId="5" borderId="126" xfId="0" applyNumberFormat="1" applyFont="1" applyFill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3" borderId="97" xfId="0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164" fontId="10" fillId="0" borderId="124" xfId="0" applyNumberFormat="1" applyFont="1" applyBorder="1" applyAlignment="1">
      <alignment horizontal="center" vertical="center"/>
    </xf>
    <xf numFmtId="164" fontId="10" fillId="0" borderId="125" xfId="0" applyNumberFormat="1" applyFont="1" applyBorder="1" applyAlignment="1">
      <alignment horizontal="center" vertical="center"/>
    </xf>
    <xf numFmtId="164" fontId="10" fillId="0" borderId="126" xfId="0" applyNumberFormat="1" applyFont="1" applyBorder="1" applyAlignment="1">
      <alignment horizontal="center" vertical="center"/>
    </xf>
    <xf numFmtId="0" fontId="10" fillId="0" borderId="124" xfId="0" applyFont="1" applyBorder="1" applyAlignment="1">
      <alignment horizontal="center" vertical="center"/>
    </xf>
    <xf numFmtId="0" fontId="10" fillId="0" borderId="125" xfId="0" applyFont="1" applyBorder="1" applyAlignment="1">
      <alignment horizontal="center" vertical="center"/>
    </xf>
    <xf numFmtId="0" fontId="10" fillId="0" borderId="126" xfId="0" applyFont="1" applyBorder="1" applyAlignment="1">
      <alignment horizontal="center" vertical="center"/>
    </xf>
    <xf numFmtId="0" fontId="10" fillId="0" borderId="124" xfId="1" applyFont="1" applyBorder="1" applyAlignment="1">
      <alignment horizontal="left" vertical="center"/>
    </xf>
    <xf numFmtId="0" fontId="10" fillId="0" borderId="125" xfId="1" applyFont="1" applyBorder="1" applyAlignment="1">
      <alignment horizontal="left" vertical="center"/>
    </xf>
    <xf numFmtId="0" fontId="10" fillId="0" borderId="126" xfId="1" applyFont="1" applyBorder="1" applyAlignment="1">
      <alignment horizontal="left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3" borderId="124" xfId="1" applyFont="1" applyFill="1" applyBorder="1" applyAlignment="1">
      <alignment horizontal="center" vertical="center" wrapText="1"/>
    </xf>
    <xf numFmtId="0" fontId="10" fillId="3" borderId="125" xfId="1" applyFont="1" applyFill="1" applyBorder="1" applyAlignment="1">
      <alignment horizontal="center" vertical="center" wrapText="1"/>
    </xf>
    <xf numFmtId="0" fontId="10" fillId="3" borderId="126" xfId="1" applyFont="1" applyFill="1" applyBorder="1" applyAlignment="1">
      <alignment horizontal="center" vertical="center" wrapText="1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124" xfId="1" applyFont="1" applyFill="1" applyBorder="1" applyAlignment="1">
      <alignment horizontal="center" vertical="center" wrapText="1"/>
    </xf>
    <xf numFmtId="0" fontId="8" fillId="4" borderId="125" xfId="1" applyFont="1" applyFill="1" applyBorder="1" applyAlignment="1">
      <alignment horizontal="center" vertical="center" wrapText="1"/>
    </xf>
    <xf numFmtId="0" fontId="8" fillId="4" borderId="126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0" fillId="59" borderId="124" xfId="0" applyFont="1" applyFill="1" applyBorder="1" applyAlignment="1">
      <alignment horizontal="center"/>
    </xf>
    <xf numFmtId="0" fontId="10" fillId="59" borderId="125" xfId="0" applyFont="1" applyFill="1" applyBorder="1" applyAlignment="1">
      <alignment horizontal="center"/>
    </xf>
    <xf numFmtId="0" fontId="10" fillId="59" borderId="126" xfId="0" applyFont="1" applyFill="1" applyBorder="1" applyAlignment="1">
      <alignment horizont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38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92" fillId="0" borderId="124" xfId="0" applyFont="1" applyBorder="1" applyAlignment="1">
      <alignment horizontal="center" vertical="center"/>
    </xf>
    <xf numFmtId="0" fontId="92" fillId="0" borderId="125" xfId="0" applyFont="1" applyBorder="1" applyAlignment="1">
      <alignment horizontal="center" vertical="center"/>
    </xf>
    <xf numFmtId="0" fontId="92" fillId="0" borderId="126" xfId="0" applyFont="1" applyBorder="1" applyAlignment="1">
      <alignment horizontal="center" vertical="center"/>
    </xf>
    <xf numFmtId="167" fontId="92" fillId="0" borderId="124" xfId="1500" applyNumberFormat="1" applyFont="1" applyBorder="1" applyAlignment="1">
      <alignment horizontal="left" vertical="center"/>
    </xf>
    <xf numFmtId="167" fontId="92" fillId="0" borderId="126" xfId="1500" applyNumberFormat="1" applyFont="1" applyBorder="1" applyAlignment="1">
      <alignment horizontal="left" vertical="center"/>
    </xf>
    <xf numFmtId="0" fontId="90" fillId="0" borderId="0" xfId="0" applyFont="1"/>
    <xf numFmtId="0" fontId="93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92" fillId="0" borderId="124" xfId="1500" applyNumberFormat="1" applyFont="1" applyBorder="1" applyAlignment="1">
      <alignment horizontal="center" vertical="center"/>
    </xf>
    <xf numFmtId="167" fontId="92" fillId="0" borderId="125" xfId="1500" applyNumberFormat="1" applyFont="1" applyBorder="1" applyAlignment="1">
      <alignment horizontal="center" vertical="center"/>
    </xf>
    <xf numFmtId="167" fontId="92" fillId="0" borderId="126" xfId="1500" applyNumberFormat="1" applyFont="1" applyBorder="1" applyAlignment="1">
      <alignment horizontal="center" vertical="center"/>
    </xf>
    <xf numFmtId="0" fontId="92" fillId="0" borderId="124" xfId="0" applyFont="1" applyBorder="1" applyAlignment="1">
      <alignment horizontal="left" vertical="center"/>
    </xf>
    <xf numFmtId="0" fontId="92" fillId="0" borderId="126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3" fontId="95" fillId="0" borderId="140" xfId="0" applyNumberFormat="1" applyFont="1" applyBorder="1" applyAlignment="1">
      <alignment horizontal="center"/>
    </xf>
    <xf numFmtId="3" fontId="92" fillId="0" borderId="140" xfId="1500" applyNumberFormat="1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28575</xdr:rowOff>
    </xdr:from>
    <xdr:to>
      <xdr:col>7</xdr:col>
      <xdr:colOff>265121</xdr:colOff>
      <xdr:row>24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835617-E787-454D-4CE9-3775CC5A4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72075"/>
          <a:ext cx="6332546" cy="300037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16</xdr:row>
      <xdr:rowOff>28575</xdr:rowOff>
    </xdr:from>
    <xdr:to>
      <xdr:col>13</xdr:col>
      <xdr:colOff>2486025</xdr:colOff>
      <xdr:row>24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4FE443B-9954-7656-753E-7EACC7AD7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1" y="5172075"/>
          <a:ext cx="5648324" cy="300037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13</xdr:col>
      <xdr:colOff>2486025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C112EE9-3772-EFF4-0D5A-7C3BE8292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14575"/>
          <a:ext cx="34766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17318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BB695B-4702-A407-CD45-9A9F71B0A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75068" cy="2502477"/>
        </a:xfrm>
        <a:prstGeom prst="rect">
          <a:avLst/>
        </a:prstGeom>
      </xdr:spPr>
    </xdr:pic>
    <xdr:clientData/>
  </xdr:twoCellAnchor>
  <xdr:twoCellAnchor editAs="oneCell">
    <xdr:from>
      <xdr:col>7</xdr:col>
      <xdr:colOff>528206</xdr:colOff>
      <xdr:row>21</xdr:row>
      <xdr:rowOff>0</xdr:rowOff>
    </xdr:from>
    <xdr:to>
      <xdr:col>14</xdr:col>
      <xdr:colOff>8661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B73D191-9CB5-4307-8ED4-DCBE328A3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2706" y="5706341"/>
          <a:ext cx="5143500" cy="24938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60</xdr:row>
      <xdr:rowOff>8548</xdr:rowOff>
    </xdr:from>
    <xdr:to>
      <xdr:col>13</xdr:col>
      <xdr:colOff>1514887</xdr:colOff>
      <xdr:row>60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48</xdr:row>
      <xdr:rowOff>14656</xdr:rowOff>
    </xdr:from>
    <xdr:to>
      <xdr:col>13</xdr:col>
      <xdr:colOff>1524048</xdr:colOff>
      <xdr:row>48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981076</xdr:colOff>
      <xdr:row>0</xdr:row>
      <xdr:rowOff>0</xdr:rowOff>
    </xdr:from>
    <xdr:to>
      <xdr:col>6</xdr:col>
      <xdr:colOff>9525</xdr:colOff>
      <xdr:row>5</xdr:row>
      <xdr:rowOff>196125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00B941B-B5D3-4A3E-8BA3-DB14B4BF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1651" y="0"/>
          <a:ext cx="1495424" cy="133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opLeftCell="A4" zoomScaleNormal="100" workbookViewId="0">
      <selection activeCell="P11" sqref="P11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94" t="s">
        <v>0</v>
      </c>
      <c r="C1" s="195"/>
      <c r="D1" s="196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97" t="s">
        <v>317</v>
      </c>
      <c r="C2" s="198"/>
      <c r="D2" s="199"/>
      <c r="E2" s="200"/>
      <c r="F2" s="201"/>
      <c r="G2" s="201"/>
      <c r="H2" s="201"/>
      <c r="I2" s="201"/>
      <c r="J2" s="201"/>
      <c r="K2" s="202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03" t="s">
        <v>316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5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06" t="s">
        <v>79</v>
      </c>
      <c r="C6" s="207"/>
      <c r="D6" s="208">
        <f>'Bullient '!M48+'Bullient '!M60+'Bullient '!M84+OTC!H10</f>
        <v>1114684675</v>
      </c>
      <c r="E6" s="209"/>
      <c r="F6" s="49"/>
      <c r="G6" s="206" t="s">
        <v>80</v>
      </c>
      <c r="H6" s="207"/>
      <c r="I6" s="208">
        <f>'Bullient '!N48+'Bullient '!N60+'Bullient '!N84+OTC!I10</f>
        <v>724047363.18000007</v>
      </c>
      <c r="J6" s="209"/>
      <c r="K6" s="50"/>
      <c r="L6" s="206" t="s">
        <v>8</v>
      </c>
      <c r="M6" s="207"/>
      <c r="N6" s="51">
        <f>'Bullient '!L48+'Bullient '!L60+'Bullient '!L84+OTC!G10</f>
        <v>770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10"/>
      <c r="L7" s="211"/>
      <c r="M7" s="212"/>
      <c r="N7" s="54"/>
    </row>
    <row r="8" spans="2:16" ht="24.95" customHeight="1">
      <c r="B8" s="213" t="s">
        <v>1</v>
      </c>
      <c r="C8" s="214"/>
      <c r="D8" s="215"/>
      <c r="E8" s="55">
        <v>921.81</v>
      </c>
      <c r="F8" s="56"/>
      <c r="G8" s="213" t="s">
        <v>5</v>
      </c>
      <c r="H8" s="214"/>
      <c r="I8" s="215"/>
      <c r="J8" s="55">
        <v>1115.8</v>
      </c>
      <c r="K8" s="182"/>
      <c r="L8" s="183"/>
      <c r="M8" s="184"/>
      <c r="N8" s="44"/>
    </row>
    <row r="9" spans="2:16" ht="24.95" customHeight="1">
      <c r="B9" s="213" t="s">
        <v>2</v>
      </c>
      <c r="C9" s="214"/>
      <c r="D9" s="215"/>
      <c r="E9" s="55">
        <v>925.78</v>
      </c>
      <c r="F9" s="57"/>
      <c r="G9" s="213" t="s">
        <v>6</v>
      </c>
      <c r="H9" s="214"/>
      <c r="I9" s="215"/>
      <c r="J9" s="55">
        <v>1107.93</v>
      </c>
      <c r="K9" s="182"/>
      <c r="L9" s="183"/>
      <c r="M9" s="184"/>
      <c r="N9" s="44"/>
      <c r="P9" s="58"/>
    </row>
    <row r="10" spans="2:16" ht="24.95" customHeight="1">
      <c r="B10" s="188" t="s">
        <v>3</v>
      </c>
      <c r="C10" s="189"/>
      <c r="D10" s="190"/>
      <c r="E10" s="131">
        <f>((E8/E9)-1)*100</f>
        <v>-0.42882758322712045</v>
      </c>
      <c r="F10" s="57"/>
      <c r="G10" s="188" t="s">
        <v>3</v>
      </c>
      <c r="H10" s="189"/>
      <c r="I10" s="190"/>
      <c r="J10" s="145">
        <f>((J8/J9)-1)*100</f>
        <v>0.71033368534112462</v>
      </c>
      <c r="K10" s="182"/>
      <c r="L10" s="183"/>
      <c r="M10" s="184"/>
      <c r="N10" s="44"/>
    </row>
    <row r="11" spans="2:16" ht="24.95" customHeight="1">
      <c r="B11" s="188" t="s">
        <v>4</v>
      </c>
      <c r="C11" s="189"/>
      <c r="D11" s="190"/>
      <c r="E11" s="131">
        <f>E8-E9</f>
        <v>-3.9700000000000273</v>
      </c>
      <c r="F11" s="47"/>
      <c r="G11" s="188" t="s">
        <v>4</v>
      </c>
      <c r="H11" s="189"/>
      <c r="I11" s="190"/>
      <c r="J11" s="145">
        <f>J8-J9</f>
        <v>7.8699999999998909</v>
      </c>
      <c r="K11" s="182"/>
      <c r="L11" s="183"/>
      <c r="M11" s="184"/>
      <c r="N11" s="44"/>
      <c r="O11" s="58"/>
      <c r="P11" s="58"/>
    </row>
    <row r="12" spans="2:16" ht="24.95" customHeight="1">
      <c r="B12" s="59"/>
      <c r="C12" s="60"/>
      <c r="D12" s="59"/>
      <c r="E12" s="216"/>
      <c r="F12" s="217"/>
      <c r="G12" s="218"/>
      <c r="H12" s="61"/>
      <c r="I12" s="61"/>
      <c r="J12" s="62"/>
      <c r="K12" s="219"/>
      <c r="L12" s="183"/>
      <c r="M12" s="184"/>
      <c r="N12" s="44"/>
      <c r="O12" s="58"/>
      <c r="P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43</v>
      </c>
      <c r="I13" s="66" t="s">
        <v>81</v>
      </c>
      <c r="J13" s="64">
        <v>9</v>
      </c>
      <c r="K13" s="182"/>
      <c r="L13" s="183"/>
      <c r="M13" s="184"/>
      <c r="N13" s="44"/>
      <c r="O13" s="58"/>
      <c r="P13" s="58"/>
    </row>
    <row r="14" spans="2:16" ht="24.95" customHeight="1">
      <c r="B14" s="63" t="s">
        <v>85</v>
      </c>
      <c r="C14" s="64">
        <v>47</v>
      </c>
      <c r="D14" s="66" t="s">
        <v>81</v>
      </c>
      <c r="E14" s="64">
        <v>1</v>
      </c>
      <c r="F14" s="56"/>
      <c r="G14" s="185" t="s">
        <v>83</v>
      </c>
      <c r="H14" s="186"/>
      <c r="I14" s="187"/>
      <c r="J14" s="64">
        <v>10</v>
      </c>
      <c r="K14" s="182"/>
      <c r="L14" s="183"/>
      <c r="M14" s="184"/>
      <c r="N14" s="44"/>
      <c r="O14" s="58"/>
      <c r="P14" s="58"/>
    </row>
    <row r="15" spans="2:16" ht="24.95" customHeight="1">
      <c r="B15" s="188" t="s">
        <v>102</v>
      </c>
      <c r="C15" s="189" t="s">
        <v>10</v>
      </c>
      <c r="D15" s="190" t="s">
        <v>10</v>
      </c>
      <c r="E15" s="64">
        <v>4</v>
      </c>
      <c r="F15" s="47"/>
      <c r="G15" s="191" t="s">
        <v>84</v>
      </c>
      <c r="H15" s="192"/>
      <c r="I15" s="193"/>
      <c r="J15" s="64">
        <v>17</v>
      </c>
      <c r="K15" s="182"/>
      <c r="L15" s="183"/>
      <c r="M15" s="184"/>
      <c r="N15" s="52"/>
      <c r="O15" s="58"/>
      <c r="P15" s="58"/>
    </row>
    <row r="16" spans="2:16" ht="24.95" customHeight="1">
      <c r="B16" s="188" t="s">
        <v>82</v>
      </c>
      <c r="C16" s="189" t="s">
        <v>11</v>
      </c>
      <c r="D16" s="190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58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58"/>
    </row>
    <row r="22" spans="1:15" ht="24.9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24.9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65.2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80" t="s">
        <v>12</v>
      </c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7" zoomScale="110" zoomScaleNormal="110" workbookViewId="0">
      <selection activeCell="P28" sqref="P28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26" t="s">
        <v>77</v>
      </c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</row>
    <row r="3" spans="1:14" ht="24.75" customHeight="1">
      <c r="A3" s="73"/>
      <c r="B3" s="73"/>
      <c r="C3" s="227" t="s">
        <v>314</v>
      </c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</row>
    <row r="4" spans="1:14" ht="21">
      <c r="A4" s="73"/>
      <c r="B4" s="73"/>
      <c r="C4" s="228" t="s">
        <v>13</v>
      </c>
      <c r="D4" s="228"/>
      <c r="E4" s="228"/>
      <c r="F4" s="228"/>
      <c r="G4" s="24"/>
      <c r="H4" s="24"/>
      <c r="I4" s="228" t="s">
        <v>14</v>
      </c>
      <c r="J4" s="228"/>
      <c r="K4" s="228"/>
      <c r="L4" s="228"/>
      <c r="M4" s="228"/>
      <c r="N4" s="228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29" t="s">
        <v>15</v>
      </c>
      <c r="J5" s="230"/>
      <c r="K5" s="231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225</v>
      </c>
      <c r="D6" s="76">
        <v>105</v>
      </c>
      <c r="E6" s="108">
        <v>4.99</v>
      </c>
      <c r="F6" s="77">
        <v>1300</v>
      </c>
      <c r="G6" s="31"/>
      <c r="H6" s="31"/>
      <c r="I6" s="220" t="s">
        <v>33</v>
      </c>
      <c r="J6" s="221" t="s">
        <v>33</v>
      </c>
      <c r="K6" s="222" t="s">
        <v>33</v>
      </c>
      <c r="L6" s="76">
        <v>1.56</v>
      </c>
      <c r="M6" s="109">
        <v>-7.69</v>
      </c>
      <c r="N6" s="77">
        <v>1213468</v>
      </c>
    </row>
    <row r="7" spans="1:14" s="32" customFormat="1" ht="17.100000000000001" customHeight="1">
      <c r="A7" s="73"/>
      <c r="B7" s="73"/>
      <c r="C7" s="72" t="s">
        <v>211</v>
      </c>
      <c r="D7" s="76">
        <v>29.71</v>
      </c>
      <c r="E7" s="108">
        <v>4.9800000000000004</v>
      </c>
      <c r="F7" s="77">
        <v>1504700</v>
      </c>
      <c r="G7" s="73"/>
      <c r="H7" s="31"/>
      <c r="I7" s="220" t="s">
        <v>248</v>
      </c>
      <c r="J7" s="221" t="s">
        <v>248</v>
      </c>
      <c r="K7" s="222" t="s">
        <v>248</v>
      </c>
      <c r="L7" s="76">
        <v>16</v>
      </c>
      <c r="M7" s="109">
        <v>-5.88</v>
      </c>
      <c r="N7" s="77">
        <v>20100</v>
      </c>
    </row>
    <row r="8" spans="1:14" s="32" customFormat="1" ht="17.100000000000001" customHeight="1">
      <c r="A8" s="73"/>
      <c r="B8" s="73"/>
      <c r="C8" s="72" t="s">
        <v>155</v>
      </c>
      <c r="D8" s="76">
        <v>1.22</v>
      </c>
      <c r="E8" s="108">
        <v>4.2699999999999996</v>
      </c>
      <c r="F8" s="77">
        <v>2399692</v>
      </c>
      <c r="G8" s="73"/>
      <c r="H8" s="31"/>
      <c r="I8" s="220" t="s">
        <v>190</v>
      </c>
      <c r="J8" s="221" t="s">
        <v>190</v>
      </c>
      <c r="K8" s="222" t="s">
        <v>190</v>
      </c>
      <c r="L8" s="76">
        <v>0.72</v>
      </c>
      <c r="M8" s="109">
        <v>-4</v>
      </c>
      <c r="N8" s="77">
        <v>26113055</v>
      </c>
    </row>
    <row r="9" spans="1:14" s="32" customFormat="1" ht="17.100000000000001" customHeight="1">
      <c r="A9" s="73"/>
      <c r="B9" s="73"/>
      <c r="C9" s="72" t="s">
        <v>132</v>
      </c>
      <c r="D9" s="76">
        <v>24.75</v>
      </c>
      <c r="E9" s="108">
        <v>4.21</v>
      </c>
      <c r="F9" s="77">
        <v>54566</v>
      </c>
      <c r="G9" s="73"/>
      <c r="H9" s="31"/>
      <c r="I9" s="223" t="s">
        <v>264</v>
      </c>
      <c r="J9" s="224" t="s">
        <v>264</v>
      </c>
      <c r="K9" s="225" t="s">
        <v>264</v>
      </c>
      <c r="L9" s="76">
        <v>2.7</v>
      </c>
      <c r="M9" s="109">
        <v>-3.57</v>
      </c>
      <c r="N9" s="77">
        <v>8843</v>
      </c>
    </row>
    <row r="10" spans="1:14" s="32" customFormat="1" ht="17.100000000000001" customHeight="1">
      <c r="A10" s="73"/>
      <c r="B10" s="73"/>
      <c r="C10" s="72" t="s">
        <v>153</v>
      </c>
      <c r="D10" s="76">
        <v>0.54</v>
      </c>
      <c r="E10" s="108">
        <v>3.85</v>
      </c>
      <c r="F10" s="77">
        <v>116322</v>
      </c>
      <c r="G10" s="73"/>
      <c r="H10" s="33"/>
      <c r="I10" s="220" t="s">
        <v>292</v>
      </c>
      <c r="J10" s="221" t="s">
        <v>292</v>
      </c>
      <c r="K10" s="222" t="s">
        <v>292</v>
      </c>
      <c r="L10" s="76">
        <v>0.28000000000000003</v>
      </c>
      <c r="M10" s="109">
        <v>-3.45</v>
      </c>
      <c r="N10" s="77">
        <v>539623427</v>
      </c>
    </row>
    <row r="11" spans="1:14" s="32" customFormat="1" ht="29.25" customHeight="1">
      <c r="A11" s="73"/>
      <c r="B11" s="73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</row>
    <row r="12" spans="1:14" s="32" customFormat="1" ht="22.5" customHeight="1">
      <c r="A12" s="73"/>
      <c r="B12" s="73"/>
      <c r="C12" s="226" t="s">
        <v>78</v>
      </c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32" t="s">
        <v>18</v>
      </c>
      <c r="D14" s="232"/>
      <c r="E14" s="232"/>
      <c r="F14" s="232"/>
      <c r="G14" s="34"/>
      <c r="H14" s="35"/>
      <c r="I14" s="232" t="s">
        <v>7</v>
      </c>
      <c r="J14" s="232"/>
      <c r="K14" s="232"/>
      <c r="L14" s="232"/>
      <c r="M14" s="232"/>
      <c r="N14" s="232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29" t="s">
        <v>15</v>
      </c>
      <c r="J15" s="230" t="s">
        <v>19</v>
      </c>
      <c r="K15" s="231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292</v>
      </c>
      <c r="D16" s="76">
        <v>0.28000000000000003</v>
      </c>
      <c r="E16" s="75">
        <v>-3.45</v>
      </c>
      <c r="F16" s="77">
        <v>539623427</v>
      </c>
      <c r="G16" s="31"/>
      <c r="H16" s="38"/>
      <c r="I16" s="220" t="s">
        <v>292</v>
      </c>
      <c r="J16" s="221" t="s">
        <v>292</v>
      </c>
      <c r="K16" s="222" t="s">
        <v>292</v>
      </c>
      <c r="L16" s="76">
        <v>0.28000000000000003</v>
      </c>
      <c r="M16" s="75">
        <v>-3.45</v>
      </c>
      <c r="N16" s="77">
        <v>155133722.61000001</v>
      </c>
    </row>
    <row r="17" spans="1:14" ht="17.100000000000001" customHeight="1">
      <c r="A17" s="73"/>
      <c r="B17" s="73"/>
      <c r="C17" s="72" t="s">
        <v>256</v>
      </c>
      <c r="D17" s="76">
        <v>0.09</v>
      </c>
      <c r="E17" s="75">
        <v>0</v>
      </c>
      <c r="F17" s="77">
        <v>328281635</v>
      </c>
      <c r="G17" s="31"/>
      <c r="H17" s="38"/>
      <c r="I17" s="220" t="s">
        <v>163</v>
      </c>
      <c r="J17" s="221" t="s">
        <v>163</v>
      </c>
      <c r="K17" s="222" t="s">
        <v>163</v>
      </c>
      <c r="L17" s="76">
        <v>9.1300000000000008</v>
      </c>
      <c r="M17" s="75">
        <v>-0.65</v>
      </c>
      <c r="N17" s="77">
        <v>87101150.280000001</v>
      </c>
    </row>
    <row r="18" spans="1:14" ht="17.100000000000001" customHeight="1">
      <c r="A18" s="73"/>
      <c r="B18" s="73"/>
      <c r="C18" s="72" t="s">
        <v>106</v>
      </c>
      <c r="D18" s="76">
        <v>2.04</v>
      </c>
      <c r="E18" s="75">
        <v>-0.49</v>
      </c>
      <c r="F18" s="77">
        <v>41318794</v>
      </c>
      <c r="G18" s="31"/>
      <c r="H18" s="38"/>
      <c r="I18" s="220" t="s">
        <v>106</v>
      </c>
      <c r="J18" s="221" t="s">
        <v>106</v>
      </c>
      <c r="K18" s="222" t="s">
        <v>106</v>
      </c>
      <c r="L18" s="76">
        <v>2.04</v>
      </c>
      <c r="M18" s="75">
        <v>-0.49</v>
      </c>
      <c r="N18" s="77">
        <v>84295756.810000002</v>
      </c>
    </row>
    <row r="19" spans="1:14" ht="17.100000000000001" customHeight="1">
      <c r="A19" s="73"/>
      <c r="B19" s="73"/>
      <c r="C19" s="72" t="s">
        <v>246</v>
      </c>
      <c r="D19" s="76">
        <v>0.06</v>
      </c>
      <c r="E19" s="75">
        <v>0</v>
      </c>
      <c r="F19" s="77">
        <v>40000000</v>
      </c>
      <c r="G19" s="31"/>
      <c r="H19" s="38"/>
      <c r="I19" s="223" t="s">
        <v>213</v>
      </c>
      <c r="J19" s="224" t="s">
        <v>213</v>
      </c>
      <c r="K19" s="225" t="s">
        <v>213</v>
      </c>
      <c r="L19" s="76">
        <v>2.5</v>
      </c>
      <c r="M19" s="75">
        <v>-0.79</v>
      </c>
      <c r="N19" s="77">
        <v>53366155.079999998</v>
      </c>
    </row>
    <row r="20" spans="1:14" ht="16.5" customHeight="1">
      <c r="A20" s="73"/>
      <c r="B20" s="73"/>
      <c r="C20" s="72" t="s">
        <v>190</v>
      </c>
      <c r="D20" s="76">
        <v>0.72</v>
      </c>
      <c r="E20" s="75">
        <v>-4</v>
      </c>
      <c r="F20" s="77">
        <v>26113055</v>
      </c>
      <c r="G20" s="39"/>
      <c r="H20" s="39"/>
      <c r="I20" s="220" t="s">
        <v>279</v>
      </c>
      <c r="J20" s="221" t="s">
        <v>279</v>
      </c>
      <c r="K20" s="222" t="s">
        <v>279</v>
      </c>
      <c r="L20" s="76">
        <v>5.47</v>
      </c>
      <c r="M20" s="75">
        <v>-0.55000000000000004</v>
      </c>
      <c r="N20" s="77">
        <v>45726075.130000003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9"/>
  <sheetViews>
    <sheetView topLeftCell="A37" zoomScale="140" zoomScaleNormal="140" workbookViewId="0">
      <selection activeCell="H52" sqref="H1:H1048576"/>
    </sheetView>
  </sheetViews>
  <sheetFormatPr defaultColWidth="9" defaultRowHeight="17.25" customHeight="1"/>
  <cols>
    <col min="1" max="1" width="1.28515625" style="68" customWidth="1"/>
    <col min="2" max="2" width="28.85546875" style="92" customWidth="1"/>
    <col min="3" max="3" width="7.85546875" style="103" customWidth="1"/>
    <col min="4" max="4" width="9" style="92" customWidth="1"/>
    <col min="5" max="6" width="9.140625" style="92" customWidth="1"/>
    <col min="7" max="7" width="9.85546875" style="92" customWidth="1"/>
    <col min="8" max="8" width="9.7109375" style="92" customWidth="1"/>
    <col min="9" max="9" width="9.85546875" style="92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92"/>
  </cols>
  <sheetData>
    <row r="1" spans="1:14" s="68" customFormat="1" ht="27.75" customHeight="1">
      <c r="A1" s="89"/>
      <c r="B1" s="260" t="s">
        <v>318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2"/>
    </row>
    <row r="2" spans="1:14" s="68" customFormat="1" ht="45" customHeight="1">
      <c r="B2" s="98" t="s">
        <v>15</v>
      </c>
      <c r="C2" s="99" t="s">
        <v>20</v>
      </c>
      <c r="D2" s="99" t="s">
        <v>21</v>
      </c>
      <c r="E2" s="99" t="s">
        <v>22</v>
      </c>
      <c r="F2" s="99" t="s">
        <v>23</v>
      </c>
      <c r="G2" s="99" t="s">
        <v>24</v>
      </c>
      <c r="H2" s="99" t="s">
        <v>25</v>
      </c>
      <c r="I2" s="99" t="s">
        <v>19</v>
      </c>
      <c r="J2" s="99" t="s">
        <v>26</v>
      </c>
      <c r="K2" s="100" t="s">
        <v>27</v>
      </c>
      <c r="L2" s="101" t="s">
        <v>28</v>
      </c>
      <c r="M2" s="101" t="s">
        <v>18</v>
      </c>
      <c r="N2" s="102" t="s">
        <v>7</v>
      </c>
    </row>
    <row r="3" spans="1:14" ht="12" customHeight="1">
      <c r="A3" s="92"/>
      <c r="B3" s="263" t="s">
        <v>29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5"/>
    </row>
    <row r="4" spans="1:14" ht="12" customHeight="1">
      <c r="A4" s="92"/>
      <c r="B4" s="72" t="s">
        <v>254</v>
      </c>
      <c r="C4" s="70" t="s">
        <v>255</v>
      </c>
      <c r="D4" s="76">
        <v>0.24</v>
      </c>
      <c r="E4" s="76">
        <v>0.24</v>
      </c>
      <c r="F4" s="76">
        <v>0.24</v>
      </c>
      <c r="G4" s="76">
        <v>0.24</v>
      </c>
      <c r="H4" s="76">
        <v>0.25</v>
      </c>
      <c r="I4" s="76">
        <v>0.24</v>
      </c>
      <c r="J4" s="76">
        <v>0.24</v>
      </c>
      <c r="K4" s="93">
        <v>0</v>
      </c>
      <c r="L4" s="97">
        <v>8</v>
      </c>
      <c r="M4" s="77">
        <v>11000000</v>
      </c>
      <c r="N4" s="77">
        <v>2640000</v>
      </c>
    </row>
    <row r="5" spans="1:14" ht="12" customHeight="1">
      <c r="A5" s="92"/>
      <c r="B5" s="72" t="s">
        <v>171</v>
      </c>
      <c r="C5" s="70" t="s">
        <v>170</v>
      </c>
      <c r="D5" s="76">
        <v>3.42</v>
      </c>
      <c r="E5" s="76">
        <v>3.43</v>
      </c>
      <c r="F5" s="76">
        <v>3.4</v>
      </c>
      <c r="G5" s="76">
        <v>3.41</v>
      </c>
      <c r="H5" s="76">
        <v>3.42</v>
      </c>
      <c r="I5" s="76">
        <v>3.4</v>
      </c>
      <c r="J5" s="76">
        <v>3.42</v>
      </c>
      <c r="K5" s="93">
        <v>-0.57999999999999996</v>
      </c>
      <c r="L5" s="97">
        <v>47</v>
      </c>
      <c r="M5" s="77">
        <v>6469124</v>
      </c>
      <c r="N5" s="77">
        <v>22079155.68</v>
      </c>
    </row>
    <row r="6" spans="1:14" ht="12" customHeight="1">
      <c r="A6" s="92"/>
      <c r="B6" s="72" t="s">
        <v>190</v>
      </c>
      <c r="C6" s="70" t="s">
        <v>191</v>
      </c>
      <c r="D6" s="76">
        <v>0.73</v>
      </c>
      <c r="E6" s="76">
        <v>0.75</v>
      </c>
      <c r="F6" s="76">
        <v>0.72</v>
      </c>
      <c r="G6" s="76">
        <v>0.73</v>
      </c>
      <c r="H6" s="76">
        <v>0.74</v>
      </c>
      <c r="I6" s="76">
        <v>0.72</v>
      </c>
      <c r="J6" s="76">
        <v>0.75</v>
      </c>
      <c r="K6" s="93">
        <v>-4</v>
      </c>
      <c r="L6" s="97">
        <v>25</v>
      </c>
      <c r="M6" s="77">
        <v>26113055</v>
      </c>
      <c r="N6" s="77">
        <v>19070291.25</v>
      </c>
    </row>
    <row r="7" spans="1:14" ht="12" customHeight="1">
      <c r="A7" s="92"/>
      <c r="B7" s="72" t="s">
        <v>252</v>
      </c>
      <c r="C7" s="70" t="s">
        <v>253</v>
      </c>
      <c r="D7" s="76">
        <v>0.24</v>
      </c>
      <c r="E7" s="76">
        <v>0.24</v>
      </c>
      <c r="F7" s="76">
        <v>0.23</v>
      </c>
      <c r="G7" s="76">
        <v>0.23</v>
      </c>
      <c r="H7" s="76">
        <v>0.23</v>
      </c>
      <c r="I7" s="76">
        <v>0.23</v>
      </c>
      <c r="J7" s="76">
        <v>0.23</v>
      </c>
      <c r="K7" s="93">
        <v>0</v>
      </c>
      <c r="L7" s="97">
        <v>3</v>
      </c>
      <c r="M7" s="77">
        <v>3247000</v>
      </c>
      <c r="N7" s="77">
        <v>746830</v>
      </c>
    </row>
    <row r="8" spans="1:14" ht="12" customHeight="1">
      <c r="A8" s="92"/>
      <c r="B8" s="72" t="s">
        <v>302</v>
      </c>
      <c r="C8" s="70" t="s">
        <v>303</v>
      </c>
      <c r="D8" s="76">
        <v>0.31</v>
      </c>
      <c r="E8" s="76">
        <v>0.31</v>
      </c>
      <c r="F8" s="76">
        <v>0.31</v>
      </c>
      <c r="G8" s="76">
        <v>0.31</v>
      </c>
      <c r="H8" s="76">
        <v>0.31</v>
      </c>
      <c r="I8" s="76">
        <v>0.31</v>
      </c>
      <c r="J8" s="76">
        <v>0.31</v>
      </c>
      <c r="K8" s="93">
        <v>0</v>
      </c>
      <c r="L8" s="97">
        <v>1</v>
      </c>
      <c r="M8" s="77">
        <v>100000</v>
      </c>
      <c r="N8" s="77">
        <v>31000</v>
      </c>
    </row>
    <row r="9" spans="1:14" ht="12" customHeight="1">
      <c r="A9" s="92"/>
      <c r="B9" s="72" t="s">
        <v>292</v>
      </c>
      <c r="C9" s="70" t="s">
        <v>293</v>
      </c>
      <c r="D9" s="76">
        <v>0.28999999999999998</v>
      </c>
      <c r="E9" s="76">
        <v>0.28999999999999998</v>
      </c>
      <c r="F9" s="76">
        <v>0.28000000000000003</v>
      </c>
      <c r="G9" s="76">
        <v>0.28999999999999998</v>
      </c>
      <c r="H9" s="76">
        <v>0.28999999999999998</v>
      </c>
      <c r="I9" s="76">
        <v>0.28000000000000003</v>
      </c>
      <c r="J9" s="76">
        <v>0.28999999999999998</v>
      </c>
      <c r="K9" s="93">
        <v>-3.45</v>
      </c>
      <c r="L9" s="97">
        <v>117</v>
      </c>
      <c r="M9" s="77">
        <v>539623427</v>
      </c>
      <c r="N9" s="77">
        <v>155133722.61000001</v>
      </c>
    </row>
    <row r="10" spans="1:14" ht="12" customHeight="1">
      <c r="A10" s="92"/>
      <c r="B10" s="72" t="s">
        <v>105</v>
      </c>
      <c r="C10" s="70" t="s">
        <v>103</v>
      </c>
      <c r="D10" s="76">
        <v>0.21</v>
      </c>
      <c r="E10" s="76">
        <v>0.21</v>
      </c>
      <c r="F10" s="76">
        <v>0.21</v>
      </c>
      <c r="G10" s="76">
        <v>0.21</v>
      </c>
      <c r="H10" s="76">
        <v>0.22</v>
      </c>
      <c r="I10" s="76">
        <v>0.21</v>
      </c>
      <c r="J10" s="76">
        <v>0.21</v>
      </c>
      <c r="K10" s="93">
        <v>0</v>
      </c>
      <c r="L10" s="97">
        <v>14</v>
      </c>
      <c r="M10" s="77">
        <v>4907976</v>
      </c>
      <c r="N10" s="77">
        <v>1030674.96</v>
      </c>
    </row>
    <row r="11" spans="1:14" ht="12" customHeight="1">
      <c r="A11" s="92"/>
      <c r="B11" s="72" t="s">
        <v>181</v>
      </c>
      <c r="C11" s="70" t="s">
        <v>180</v>
      </c>
      <c r="D11" s="76">
        <v>1.01</v>
      </c>
      <c r="E11" s="76">
        <v>1.01</v>
      </c>
      <c r="F11" s="76">
        <v>1.01</v>
      </c>
      <c r="G11" s="76">
        <v>1.01</v>
      </c>
      <c r="H11" s="76">
        <v>1.02</v>
      </c>
      <c r="I11" s="76">
        <v>1.01</v>
      </c>
      <c r="J11" s="76">
        <v>1.02</v>
      </c>
      <c r="K11" s="93">
        <v>-0.98</v>
      </c>
      <c r="L11" s="97">
        <v>11</v>
      </c>
      <c r="M11" s="77">
        <v>10287550</v>
      </c>
      <c r="N11" s="77">
        <v>10390425.5</v>
      </c>
    </row>
    <row r="12" spans="1:14" ht="12" customHeight="1">
      <c r="A12" s="92"/>
      <c r="B12" s="72" t="s">
        <v>246</v>
      </c>
      <c r="C12" s="70" t="s">
        <v>247</v>
      </c>
      <c r="D12" s="76">
        <v>0.06</v>
      </c>
      <c r="E12" s="76">
        <v>0.06</v>
      </c>
      <c r="F12" s="76">
        <v>0.06</v>
      </c>
      <c r="G12" s="76">
        <v>0.06</v>
      </c>
      <c r="H12" s="76">
        <v>0.06</v>
      </c>
      <c r="I12" s="76">
        <v>0.06</v>
      </c>
      <c r="J12" s="76">
        <v>0.06</v>
      </c>
      <c r="K12" s="93">
        <v>0</v>
      </c>
      <c r="L12" s="97">
        <v>4</v>
      </c>
      <c r="M12" s="77">
        <v>40000000</v>
      </c>
      <c r="N12" s="77">
        <v>2400000</v>
      </c>
    </row>
    <row r="13" spans="1:14" ht="12" customHeight="1">
      <c r="A13" s="92"/>
      <c r="B13" s="72" t="s">
        <v>113</v>
      </c>
      <c r="C13" s="70" t="s">
        <v>93</v>
      </c>
      <c r="D13" s="76">
        <v>0.16</v>
      </c>
      <c r="E13" s="76">
        <v>0.16</v>
      </c>
      <c r="F13" s="76">
        <v>0.16</v>
      </c>
      <c r="G13" s="76">
        <v>0.16</v>
      </c>
      <c r="H13" s="76">
        <v>0.16</v>
      </c>
      <c r="I13" s="76">
        <v>0.16</v>
      </c>
      <c r="J13" s="76">
        <v>0.16</v>
      </c>
      <c r="K13" s="93">
        <v>0</v>
      </c>
      <c r="L13" s="97">
        <v>2</v>
      </c>
      <c r="M13" s="77">
        <v>10000000</v>
      </c>
      <c r="N13" s="77">
        <v>1600000</v>
      </c>
    </row>
    <row r="14" spans="1:14" ht="12" customHeight="1">
      <c r="A14" s="92"/>
      <c r="B14" s="72" t="s">
        <v>106</v>
      </c>
      <c r="C14" s="70" t="s">
        <v>104</v>
      </c>
      <c r="D14" s="76">
        <v>2.0499999999999998</v>
      </c>
      <c r="E14" s="76">
        <v>2.0499999999999998</v>
      </c>
      <c r="F14" s="76">
        <v>2.04</v>
      </c>
      <c r="G14" s="76">
        <v>2.04</v>
      </c>
      <c r="H14" s="76">
        <v>2.0499999999999998</v>
      </c>
      <c r="I14" s="76">
        <v>2.04</v>
      </c>
      <c r="J14" s="76">
        <v>2.0499999999999998</v>
      </c>
      <c r="K14" s="93">
        <v>-0.49</v>
      </c>
      <c r="L14" s="97">
        <v>37</v>
      </c>
      <c r="M14" s="77">
        <v>41318794</v>
      </c>
      <c r="N14" s="77">
        <v>84295756.810000002</v>
      </c>
    </row>
    <row r="15" spans="1:14" ht="12" customHeight="1">
      <c r="A15" s="92"/>
      <c r="B15" s="72" t="s">
        <v>119</v>
      </c>
      <c r="C15" s="70" t="s">
        <v>120</v>
      </c>
      <c r="D15" s="76">
        <v>4.18</v>
      </c>
      <c r="E15" s="76">
        <v>4.3</v>
      </c>
      <c r="F15" s="76">
        <v>4.18</v>
      </c>
      <c r="G15" s="76">
        <v>4.24</v>
      </c>
      <c r="H15" s="76">
        <v>4.17</v>
      </c>
      <c r="I15" s="76">
        <v>4.25</v>
      </c>
      <c r="J15" s="76">
        <v>4.18</v>
      </c>
      <c r="K15" s="93">
        <v>1.67</v>
      </c>
      <c r="L15" s="97">
        <v>39</v>
      </c>
      <c r="M15" s="77">
        <v>8567733</v>
      </c>
      <c r="N15" s="77">
        <v>36301286.359999999</v>
      </c>
    </row>
    <row r="16" spans="1:14" ht="12" customHeight="1">
      <c r="A16" s="92"/>
      <c r="B16" s="72" t="s">
        <v>223</v>
      </c>
      <c r="C16" s="70" t="s">
        <v>224</v>
      </c>
      <c r="D16" s="76">
        <v>0.75</v>
      </c>
      <c r="E16" s="76">
        <v>0.75</v>
      </c>
      <c r="F16" s="76">
        <v>0.75</v>
      </c>
      <c r="G16" s="76">
        <v>0.75</v>
      </c>
      <c r="H16" s="76">
        <v>0.75</v>
      </c>
      <c r="I16" s="76">
        <v>0.75</v>
      </c>
      <c r="J16" s="76">
        <v>0.75</v>
      </c>
      <c r="K16" s="93">
        <v>0</v>
      </c>
      <c r="L16" s="97">
        <v>2</v>
      </c>
      <c r="M16" s="77">
        <v>1417</v>
      </c>
      <c r="N16" s="77">
        <v>1062.75</v>
      </c>
    </row>
    <row r="17" spans="1:14" ht="12" customHeight="1">
      <c r="A17" s="92"/>
      <c r="B17" s="72" t="s">
        <v>151</v>
      </c>
      <c r="C17" s="70" t="s">
        <v>152</v>
      </c>
      <c r="D17" s="76">
        <v>0.05</v>
      </c>
      <c r="E17" s="76">
        <v>0.05</v>
      </c>
      <c r="F17" s="76">
        <v>0.05</v>
      </c>
      <c r="G17" s="76">
        <v>0.05</v>
      </c>
      <c r="H17" s="76">
        <v>0.05</v>
      </c>
      <c r="I17" s="76">
        <v>0.05</v>
      </c>
      <c r="J17" s="76">
        <v>0.05</v>
      </c>
      <c r="K17" s="93">
        <v>0</v>
      </c>
      <c r="L17" s="97">
        <v>10</v>
      </c>
      <c r="M17" s="77">
        <v>14999919</v>
      </c>
      <c r="N17" s="77">
        <v>749995.95</v>
      </c>
    </row>
    <row r="18" spans="1:14" ht="12" customHeight="1">
      <c r="A18" s="92"/>
      <c r="B18" s="233" t="s">
        <v>115</v>
      </c>
      <c r="C18" s="234"/>
      <c r="D18" s="235"/>
      <c r="E18" s="236"/>
      <c r="F18" s="236"/>
      <c r="G18" s="236"/>
      <c r="H18" s="236"/>
      <c r="I18" s="236"/>
      <c r="J18" s="236"/>
      <c r="K18" s="237"/>
      <c r="L18" s="95">
        <f>SUM(L4:L17)</f>
        <v>320</v>
      </c>
      <c r="M18" s="95">
        <f>SUM(M4:M17)</f>
        <v>716635995</v>
      </c>
      <c r="N18" s="96">
        <f>SUM(N4:N17)</f>
        <v>336470201.87000006</v>
      </c>
    </row>
    <row r="19" spans="1:14" ht="12" customHeight="1">
      <c r="A19" s="92"/>
      <c r="B19" s="266" t="s">
        <v>30</v>
      </c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8"/>
    </row>
    <row r="20" spans="1:14" ht="12" customHeight="1">
      <c r="A20" s="92"/>
      <c r="B20" s="72" t="s">
        <v>184</v>
      </c>
      <c r="C20" s="70" t="s">
        <v>185</v>
      </c>
      <c r="D20" s="76">
        <v>11.82</v>
      </c>
      <c r="E20" s="76">
        <v>11.82</v>
      </c>
      <c r="F20" s="76">
        <v>11.72</v>
      </c>
      <c r="G20" s="76">
        <v>11.78</v>
      </c>
      <c r="H20" s="76">
        <v>11.81</v>
      </c>
      <c r="I20" s="76">
        <v>11.74</v>
      </c>
      <c r="J20" s="76">
        <v>11.83</v>
      </c>
      <c r="K20" s="93">
        <v>-0.76</v>
      </c>
      <c r="L20" s="97">
        <v>103</v>
      </c>
      <c r="M20" s="77">
        <v>3363556</v>
      </c>
      <c r="N20" s="77">
        <v>39606893.979999997</v>
      </c>
    </row>
    <row r="21" spans="1:14" ht="12" customHeight="1">
      <c r="A21" s="92"/>
      <c r="B21" s="72" t="s">
        <v>268</v>
      </c>
      <c r="C21" s="70" t="s">
        <v>269</v>
      </c>
      <c r="D21" s="76">
        <v>2.62</v>
      </c>
      <c r="E21" s="76">
        <v>2.62</v>
      </c>
      <c r="F21" s="76">
        <v>2.62</v>
      </c>
      <c r="G21" s="76">
        <v>2.62</v>
      </c>
      <c r="H21" s="76">
        <v>2.63</v>
      </c>
      <c r="I21" s="76">
        <v>2.62</v>
      </c>
      <c r="J21" s="76">
        <v>2.62</v>
      </c>
      <c r="K21" s="93">
        <v>0</v>
      </c>
      <c r="L21" s="97">
        <v>4</v>
      </c>
      <c r="M21" s="77">
        <v>31680</v>
      </c>
      <c r="N21" s="77">
        <v>83001.600000000006</v>
      </c>
    </row>
    <row r="22" spans="1:14" ht="12" customHeight="1">
      <c r="A22" s="92"/>
      <c r="B22" s="244" t="s">
        <v>192</v>
      </c>
      <c r="C22" s="245"/>
      <c r="D22" s="235"/>
      <c r="E22" s="236"/>
      <c r="F22" s="236"/>
      <c r="G22" s="236"/>
      <c r="H22" s="236"/>
      <c r="I22" s="236"/>
      <c r="J22" s="236"/>
      <c r="K22" s="237"/>
      <c r="L22" s="94">
        <f>SUM(L20:L21)</f>
        <v>107</v>
      </c>
      <c r="M22" s="95">
        <f>SUM(M20:M21)</f>
        <v>3395236</v>
      </c>
      <c r="N22" s="77">
        <f>SUM(N20:N21)</f>
        <v>39689895.579999998</v>
      </c>
    </row>
    <row r="23" spans="1:14" ht="10.5" customHeight="1">
      <c r="A23" s="92"/>
      <c r="B23" s="249" t="s">
        <v>107</v>
      </c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1"/>
    </row>
    <row r="24" spans="1:14" ht="10.5" customHeight="1">
      <c r="A24" s="92"/>
      <c r="B24" s="72" t="s">
        <v>229</v>
      </c>
      <c r="C24" s="70" t="s">
        <v>230</v>
      </c>
      <c r="D24" s="118">
        <v>31</v>
      </c>
      <c r="E24" s="118">
        <v>31</v>
      </c>
      <c r="F24" s="118">
        <v>30.1</v>
      </c>
      <c r="G24" s="118">
        <v>30.72</v>
      </c>
      <c r="H24" s="118">
        <v>31.28</v>
      </c>
      <c r="I24" s="118">
        <v>30.5</v>
      </c>
      <c r="J24" s="118">
        <v>31.25</v>
      </c>
      <c r="K24" s="119">
        <v>-2.4</v>
      </c>
      <c r="L24" s="123">
        <v>14</v>
      </c>
      <c r="M24" s="117">
        <v>367000</v>
      </c>
      <c r="N24" s="117">
        <v>11273650</v>
      </c>
    </row>
    <row r="25" spans="1:14" ht="10.5" customHeight="1">
      <c r="A25" s="92"/>
      <c r="B25" s="72" t="s">
        <v>306</v>
      </c>
      <c r="C25" s="70" t="s">
        <v>307</v>
      </c>
      <c r="D25" s="118">
        <v>4.57</v>
      </c>
      <c r="E25" s="118">
        <v>4.57</v>
      </c>
      <c r="F25" s="118">
        <v>4.4000000000000004</v>
      </c>
      <c r="G25" s="118">
        <v>4.4800000000000004</v>
      </c>
      <c r="H25" s="118">
        <v>4.51</v>
      </c>
      <c r="I25" s="118">
        <v>4.5</v>
      </c>
      <c r="J25" s="118">
        <v>4.58</v>
      </c>
      <c r="K25" s="119">
        <v>-1.75</v>
      </c>
      <c r="L25" s="123">
        <v>10</v>
      </c>
      <c r="M25" s="117">
        <v>375000</v>
      </c>
      <c r="N25" s="117">
        <v>1678250</v>
      </c>
    </row>
    <row r="26" spans="1:14" ht="10.5" customHeight="1">
      <c r="A26" s="92"/>
      <c r="B26" s="72" t="s">
        <v>127</v>
      </c>
      <c r="C26" s="70" t="s">
        <v>126</v>
      </c>
      <c r="D26" s="118">
        <v>7.25</v>
      </c>
      <c r="E26" s="110">
        <v>7.25</v>
      </c>
      <c r="F26" s="110">
        <v>7.25</v>
      </c>
      <c r="G26" s="110">
        <v>7.25</v>
      </c>
      <c r="H26" s="110">
        <v>7.24</v>
      </c>
      <c r="I26" s="110">
        <v>7.25</v>
      </c>
      <c r="J26" s="110">
        <v>7.25</v>
      </c>
      <c r="K26" s="75">
        <v>0</v>
      </c>
      <c r="L26" s="123">
        <v>1</v>
      </c>
      <c r="M26" s="96">
        <v>100000</v>
      </c>
      <c r="N26" s="96">
        <v>725000</v>
      </c>
    </row>
    <row r="27" spans="1:14" ht="10.5" customHeight="1">
      <c r="A27" s="92"/>
      <c r="B27" s="72" t="s">
        <v>240</v>
      </c>
      <c r="C27" s="70" t="s">
        <v>241</v>
      </c>
      <c r="D27" s="76">
        <v>3.4</v>
      </c>
      <c r="E27" s="110">
        <v>3.4</v>
      </c>
      <c r="F27" s="110">
        <v>3.4</v>
      </c>
      <c r="G27" s="110">
        <v>3.4</v>
      </c>
      <c r="H27" s="110">
        <v>3.4</v>
      </c>
      <c r="I27" s="110">
        <v>3.4</v>
      </c>
      <c r="J27" s="110">
        <v>3.45</v>
      </c>
      <c r="K27" s="75">
        <v>-1.45</v>
      </c>
      <c r="L27" s="112">
        <v>9</v>
      </c>
      <c r="M27" s="96">
        <v>593727</v>
      </c>
      <c r="N27" s="96">
        <v>2018671.8</v>
      </c>
    </row>
    <row r="28" spans="1:14" ht="10.5" customHeight="1">
      <c r="A28" s="92"/>
      <c r="B28" s="244" t="s">
        <v>116</v>
      </c>
      <c r="C28" s="245"/>
      <c r="D28" s="246"/>
      <c r="E28" s="247"/>
      <c r="F28" s="247"/>
      <c r="G28" s="247"/>
      <c r="H28" s="247"/>
      <c r="I28" s="247"/>
      <c r="J28" s="247"/>
      <c r="K28" s="248"/>
      <c r="L28" s="74">
        <f>SUM(L24:L27)</f>
        <v>34</v>
      </c>
      <c r="M28" s="74">
        <f>SUM(M24:M27)</f>
        <v>1435727</v>
      </c>
      <c r="N28" s="74">
        <f>SUM(N24:N27)</f>
        <v>15695571.800000001</v>
      </c>
    </row>
    <row r="29" spans="1:14" ht="12" customHeight="1">
      <c r="A29" s="92"/>
      <c r="B29" s="249" t="s">
        <v>108</v>
      </c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1"/>
    </row>
    <row r="30" spans="1:14" ht="12" customHeight="1">
      <c r="A30" s="92"/>
      <c r="B30" s="72" t="s">
        <v>206</v>
      </c>
      <c r="C30" s="70" t="s">
        <v>207</v>
      </c>
      <c r="D30" s="110">
        <v>4.45</v>
      </c>
      <c r="E30" s="110">
        <v>4.5</v>
      </c>
      <c r="F30" s="110">
        <v>4.45</v>
      </c>
      <c r="G30" s="76">
        <v>4.46</v>
      </c>
      <c r="H30" s="76">
        <v>4.49</v>
      </c>
      <c r="I30" s="76">
        <v>4.47</v>
      </c>
      <c r="J30" s="76">
        <v>4.45</v>
      </c>
      <c r="K30" s="93">
        <v>0.45</v>
      </c>
      <c r="L30" s="97">
        <v>32</v>
      </c>
      <c r="M30" s="77">
        <v>5263539</v>
      </c>
      <c r="N30" s="77">
        <v>23499485.800000001</v>
      </c>
    </row>
    <row r="31" spans="1:14" ht="12" customHeight="1">
      <c r="A31" s="92"/>
      <c r="B31" s="72" t="s">
        <v>130</v>
      </c>
      <c r="C31" s="70" t="s">
        <v>131</v>
      </c>
      <c r="D31" s="110">
        <v>1.23</v>
      </c>
      <c r="E31" s="110">
        <v>1.23</v>
      </c>
      <c r="F31" s="110">
        <v>1.23</v>
      </c>
      <c r="G31" s="76">
        <v>1.23</v>
      </c>
      <c r="H31" s="76">
        <v>1.23</v>
      </c>
      <c r="I31" s="76">
        <v>1.23</v>
      </c>
      <c r="J31" s="76">
        <v>1.23</v>
      </c>
      <c r="K31" s="93">
        <v>0</v>
      </c>
      <c r="L31" s="97">
        <v>1</v>
      </c>
      <c r="M31" s="77">
        <v>30000</v>
      </c>
      <c r="N31" s="77">
        <v>36900</v>
      </c>
    </row>
    <row r="32" spans="1:14" ht="12" customHeight="1">
      <c r="A32" s="92"/>
      <c r="B32" s="72" t="s">
        <v>264</v>
      </c>
      <c r="C32" s="70" t="s">
        <v>265</v>
      </c>
      <c r="D32" s="110">
        <v>2.8</v>
      </c>
      <c r="E32" s="110">
        <v>2.8</v>
      </c>
      <c r="F32" s="110">
        <v>2.7</v>
      </c>
      <c r="G32" s="76">
        <v>2.7</v>
      </c>
      <c r="H32" s="76">
        <v>2.74</v>
      </c>
      <c r="I32" s="76">
        <v>2.7</v>
      </c>
      <c r="J32" s="76">
        <v>2.8</v>
      </c>
      <c r="K32" s="93">
        <v>-3.57</v>
      </c>
      <c r="L32" s="97">
        <v>3</v>
      </c>
      <c r="M32" s="77">
        <v>8843</v>
      </c>
      <c r="N32" s="77">
        <v>23886.1</v>
      </c>
    </row>
    <row r="33" spans="1:14" ht="12" customHeight="1">
      <c r="A33" s="92"/>
      <c r="B33" s="72" t="s">
        <v>248</v>
      </c>
      <c r="C33" s="70" t="s">
        <v>249</v>
      </c>
      <c r="D33" s="110">
        <v>16.8</v>
      </c>
      <c r="E33" s="110">
        <v>16.8</v>
      </c>
      <c r="F33" s="110">
        <v>16</v>
      </c>
      <c r="G33" s="76">
        <v>16</v>
      </c>
      <c r="H33" s="76">
        <v>17</v>
      </c>
      <c r="I33" s="76">
        <v>16</v>
      </c>
      <c r="J33" s="76">
        <v>17</v>
      </c>
      <c r="K33" s="93">
        <v>-5.88</v>
      </c>
      <c r="L33" s="97">
        <v>2</v>
      </c>
      <c r="M33" s="77">
        <v>20100</v>
      </c>
      <c r="N33" s="77">
        <v>321680</v>
      </c>
    </row>
    <row r="34" spans="1:14" ht="12" customHeight="1">
      <c r="A34" s="92"/>
      <c r="B34" s="72" t="s">
        <v>213</v>
      </c>
      <c r="C34" s="70" t="s">
        <v>212</v>
      </c>
      <c r="D34" s="110">
        <v>2.52</v>
      </c>
      <c r="E34" s="110">
        <v>2.54</v>
      </c>
      <c r="F34" s="110">
        <v>2.4900000000000002</v>
      </c>
      <c r="G34" s="76">
        <v>2.52</v>
      </c>
      <c r="H34" s="76">
        <v>2.5299999999999998</v>
      </c>
      <c r="I34" s="76">
        <v>2.5</v>
      </c>
      <c r="J34" s="76">
        <v>2.52</v>
      </c>
      <c r="K34" s="93">
        <v>-0.79</v>
      </c>
      <c r="L34" s="97">
        <v>46</v>
      </c>
      <c r="M34" s="77">
        <v>21207519</v>
      </c>
      <c r="N34" s="77">
        <v>53366155.079999998</v>
      </c>
    </row>
    <row r="35" spans="1:14" ht="12" customHeight="1">
      <c r="A35" s="92"/>
      <c r="B35" s="72" t="s">
        <v>296</v>
      </c>
      <c r="C35" s="70" t="s">
        <v>297</v>
      </c>
      <c r="D35" s="110">
        <v>6.6</v>
      </c>
      <c r="E35" s="110">
        <v>6.8</v>
      </c>
      <c r="F35" s="110">
        <v>6.6</v>
      </c>
      <c r="G35" s="76">
        <v>6.77</v>
      </c>
      <c r="H35" s="76">
        <v>6.6</v>
      </c>
      <c r="I35" s="76">
        <v>6.8</v>
      </c>
      <c r="J35" s="76">
        <v>6.6</v>
      </c>
      <c r="K35" s="93">
        <v>3.03</v>
      </c>
      <c r="L35" s="97">
        <v>2</v>
      </c>
      <c r="M35" s="77">
        <v>119445</v>
      </c>
      <c r="N35" s="77">
        <v>808337</v>
      </c>
    </row>
    <row r="36" spans="1:14" ht="12" customHeight="1">
      <c r="A36" s="92"/>
      <c r="B36" s="72" t="s">
        <v>276</v>
      </c>
      <c r="C36" s="70" t="s">
        <v>216</v>
      </c>
      <c r="D36" s="110">
        <v>2.2999999999999998</v>
      </c>
      <c r="E36" s="110">
        <v>2.2999999999999998</v>
      </c>
      <c r="F36" s="110">
        <v>2.2999999999999998</v>
      </c>
      <c r="G36" s="76">
        <v>2.2999999999999998</v>
      </c>
      <c r="H36" s="76">
        <v>2.2999999999999998</v>
      </c>
      <c r="I36" s="76">
        <v>2.2999999999999998</v>
      </c>
      <c r="J36" s="76">
        <v>2.2999999999999998</v>
      </c>
      <c r="K36" s="93">
        <v>0</v>
      </c>
      <c r="L36" s="97">
        <v>2</v>
      </c>
      <c r="M36" s="77">
        <v>15061</v>
      </c>
      <c r="N36" s="77">
        <v>34640.300000000003</v>
      </c>
    </row>
    <row r="37" spans="1:14" ht="12" customHeight="1">
      <c r="A37" s="92"/>
      <c r="B37" s="269" t="s">
        <v>117</v>
      </c>
      <c r="C37" s="270"/>
      <c r="D37" s="246"/>
      <c r="E37" s="247"/>
      <c r="F37" s="247"/>
      <c r="G37" s="247"/>
      <c r="H37" s="247"/>
      <c r="I37" s="247"/>
      <c r="J37" s="247"/>
      <c r="K37" s="248"/>
      <c r="L37" s="74">
        <f>SUM(L30:L36)</f>
        <v>88</v>
      </c>
      <c r="M37" s="74">
        <f>SUM(M30:M36)</f>
        <v>26664507</v>
      </c>
      <c r="N37" s="74">
        <f>SUM(N30:N36)</f>
        <v>78091084.280000001</v>
      </c>
    </row>
    <row r="38" spans="1:14" ht="12" customHeight="1">
      <c r="A38" s="92"/>
      <c r="B38" s="249" t="s">
        <v>31</v>
      </c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1"/>
    </row>
    <row r="39" spans="1:14" ht="12" customHeight="1">
      <c r="A39" s="92"/>
      <c r="B39" s="72" t="s">
        <v>242</v>
      </c>
      <c r="C39" s="70" t="s">
        <v>243</v>
      </c>
      <c r="D39" s="110">
        <v>11.5</v>
      </c>
      <c r="E39" s="110">
        <v>11.5</v>
      </c>
      <c r="F39" s="110">
        <v>11.5</v>
      </c>
      <c r="G39" s="110">
        <v>11.5</v>
      </c>
      <c r="H39" s="110">
        <v>11.5</v>
      </c>
      <c r="I39" s="110">
        <v>11.5</v>
      </c>
      <c r="J39" s="110">
        <v>11.5</v>
      </c>
      <c r="K39" s="75">
        <v>0</v>
      </c>
      <c r="L39" s="132">
        <v>2</v>
      </c>
      <c r="M39" s="96">
        <v>841401</v>
      </c>
      <c r="N39" s="96">
        <v>9676111.5</v>
      </c>
    </row>
    <row r="40" spans="1:14" ht="12" customHeight="1">
      <c r="A40" s="92"/>
      <c r="B40" s="72" t="s">
        <v>225</v>
      </c>
      <c r="C40" s="70" t="s">
        <v>226</v>
      </c>
      <c r="D40" s="110">
        <v>105</v>
      </c>
      <c r="E40" s="110">
        <v>105</v>
      </c>
      <c r="F40" s="110">
        <v>105</v>
      </c>
      <c r="G40" s="110">
        <v>105</v>
      </c>
      <c r="H40" s="110">
        <v>100.01</v>
      </c>
      <c r="I40" s="110">
        <v>105</v>
      </c>
      <c r="J40" s="110">
        <v>100.01</v>
      </c>
      <c r="K40" s="75">
        <v>4.99</v>
      </c>
      <c r="L40" s="132">
        <v>1</v>
      </c>
      <c r="M40" s="96">
        <v>1300</v>
      </c>
      <c r="N40" s="96">
        <v>136500</v>
      </c>
    </row>
    <row r="41" spans="1:14" ht="12" customHeight="1">
      <c r="A41" s="92"/>
      <c r="B41" s="72" t="s">
        <v>163</v>
      </c>
      <c r="C41" s="70" t="s">
        <v>162</v>
      </c>
      <c r="D41" s="110">
        <v>9.09</v>
      </c>
      <c r="E41" s="110">
        <v>9.15</v>
      </c>
      <c r="F41" s="110">
        <v>9</v>
      </c>
      <c r="G41" s="110">
        <v>9.02</v>
      </c>
      <c r="H41" s="110">
        <v>9.1999999999999993</v>
      </c>
      <c r="I41" s="110">
        <v>9.1300000000000008</v>
      </c>
      <c r="J41" s="110">
        <v>9.19</v>
      </c>
      <c r="K41" s="75">
        <v>-0.65</v>
      </c>
      <c r="L41" s="132">
        <v>24</v>
      </c>
      <c r="M41" s="96">
        <v>9657194</v>
      </c>
      <c r="N41" s="96">
        <v>87101150.280000001</v>
      </c>
    </row>
    <row r="42" spans="1:14" ht="12" customHeight="1">
      <c r="A42" s="92"/>
      <c r="B42" s="72" t="s">
        <v>177</v>
      </c>
      <c r="C42" s="70" t="s">
        <v>176</v>
      </c>
      <c r="D42" s="110">
        <v>36.25</v>
      </c>
      <c r="E42" s="110">
        <v>36.25</v>
      </c>
      <c r="F42" s="110">
        <v>36.25</v>
      </c>
      <c r="G42" s="110">
        <v>36.25</v>
      </c>
      <c r="H42" s="110">
        <v>36.25</v>
      </c>
      <c r="I42" s="110">
        <v>36.25</v>
      </c>
      <c r="J42" s="110">
        <v>36.25</v>
      </c>
      <c r="K42" s="75">
        <v>0</v>
      </c>
      <c r="L42" s="132">
        <v>2</v>
      </c>
      <c r="M42" s="96">
        <v>1000</v>
      </c>
      <c r="N42" s="96">
        <v>36250</v>
      </c>
    </row>
    <row r="43" spans="1:14" ht="12" customHeight="1">
      <c r="A43" s="92"/>
      <c r="B43" s="72" t="s">
        <v>132</v>
      </c>
      <c r="C43" s="70" t="s">
        <v>133</v>
      </c>
      <c r="D43" s="110">
        <v>25</v>
      </c>
      <c r="E43" s="110">
        <v>25.5</v>
      </c>
      <c r="F43" s="110">
        <v>23.9</v>
      </c>
      <c r="G43" s="110">
        <v>23.98</v>
      </c>
      <c r="H43" s="110">
        <v>23.23</v>
      </c>
      <c r="I43" s="110">
        <v>24.75</v>
      </c>
      <c r="J43" s="110">
        <v>23.75</v>
      </c>
      <c r="K43" s="75">
        <v>4.21</v>
      </c>
      <c r="L43" s="132">
        <v>5</v>
      </c>
      <c r="M43" s="96">
        <v>54566</v>
      </c>
      <c r="N43" s="96">
        <v>1308450</v>
      </c>
    </row>
    <row r="44" spans="1:14" ht="12" customHeight="1">
      <c r="A44" s="92"/>
      <c r="B44" s="271" t="s">
        <v>121</v>
      </c>
      <c r="C44" s="272"/>
      <c r="D44" s="246"/>
      <c r="E44" s="247"/>
      <c r="F44" s="247"/>
      <c r="G44" s="247"/>
      <c r="H44" s="247"/>
      <c r="I44" s="247"/>
      <c r="J44" s="247"/>
      <c r="K44" s="248"/>
      <c r="L44" s="74">
        <f>SUM(L39:L43)</f>
        <v>34</v>
      </c>
      <c r="M44" s="74">
        <f>SUM(M39:M43)</f>
        <v>10555461</v>
      </c>
      <c r="N44" s="74">
        <f>SUM(N39:N43)</f>
        <v>98258461.780000001</v>
      </c>
    </row>
    <row r="45" spans="1:14" ht="12" customHeight="1">
      <c r="A45" s="92"/>
      <c r="B45" s="252" t="s">
        <v>109</v>
      </c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4"/>
    </row>
    <row r="46" spans="1:14" ht="12" customHeight="1">
      <c r="A46" s="92"/>
      <c r="B46" s="72" t="s">
        <v>165</v>
      </c>
      <c r="C46" s="70" t="s">
        <v>164</v>
      </c>
      <c r="D46" s="110">
        <v>7.8</v>
      </c>
      <c r="E46" s="110">
        <v>7.8</v>
      </c>
      <c r="F46" s="110">
        <v>7.8</v>
      </c>
      <c r="G46" s="110">
        <v>7.8</v>
      </c>
      <c r="H46" s="110">
        <v>7.89</v>
      </c>
      <c r="I46" s="110">
        <v>7.8</v>
      </c>
      <c r="J46" s="110">
        <v>7.8</v>
      </c>
      <c r="K46" s="75">
        <v>0</v>
      </c>
      <c r="L46" s="112">
        <v>1</v>
      </c>
      <c r="M46" s="96">
        <v>100</v>
      </c>
      <c r="N46" s="96">
        <v>780</v>
      </c>
    </row>
    <row r="47" spans="1:14" ht="12" customHeight="1">
      <c r="A47" s="92"/>
      <c r="B47" s="244" t="s">
        <v>118</v>
      </c>
      <c r="C47" s="245"/>
      <c r="D47" s="257"/>
      <c r="E47" s="258"/>
      <c r="F47" s="258"/>
      <c r="G47" s="258"/>
      <c r="H47" s="258"/>
      <c r="I47" s="258"/>
      <c r="J47" s="258"/>
      <c r="K47" s="259"/>
      <c r="L47" s="74">
        <f>SUM(L46:L46)</f>
        <v>1</v>
      </c>
      <c r="M47" s="74">
        <f>SUM(M46:M46)</f>
        <v>100</v>
      </c>
      <c r="N47" s="74">
        <f>SUM(N46:N46)</f>
        <v>780</v>
      </c>
    </row>
    <row r="48" spans="1:14" s="68" customFormat="1" ht="18" customHeight="1">
      <c r="B48" s="90" t="s">
        <v>32</v>
      </c>
      <c r="C48" s="238"/>
      <c r="D48" s="239"/>
      <c r="E48" s="239"/>
      <c r="F48" s="239"/>
      <c r="G48" s="239"/>
      <c r="H48" s="239"/>
      <c r="I48" s="239"/>
      <c r="J48" s="239"/>
      <c r="K48" s="240"/>
      <c r="L48" s="91">
        <f>L47+L44+L37+L28+L22+L18</f>
        <v>584</v>
      </c>
      <c r="M48" s="91">
        <f t="shared" ref="M48:N48" si="0">M47+M44+M37+M28+M22+M18</f>
        <v>758687026</v>
      </c>
      <c r="N48" s="91">
        <f t="shared" si="0"/>
        <v>568205995.31000006</v>
      </c>
    </row>
    <row r="49" spans="1:14" s="68" customFormat="1" ht="27.75" customHeight="1">
      <c r="A49" s="89"/>
      <c r="B49" s="241" t="s">
        <v>319</v>
      </c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3"/>
    </row>
    <row r="50" spans="1:14" s="68" customFormat="1" ht="41.25" customHeight="1">
      <c r="B50" s="98" t="s">
        <v>15</v>
      </c>
      <c r="C50" s="99" t="s">
        <v>20</v>
      </c>
      <c r="D50" s="99" t="s">
        <v>21</v>
      </c>
      <c r="E50" s="99" t="s">
        <v>22</v>
      </c>
      <c r="F50" s="99" t="s">
        <v>23</v>
      </c>
      <c r="G50" s="99" t="s">
        <v>24</v>
      </c>
      <c r="H50" s="99" t="s">
        <v>25</v>
      </c>
      <c r="I50" s="99" t="s">
        <v>19</v>
      </c>
      <c r="J50" s="99" t="s">
        <v>26</v>
      </c>
      <c r="K50" s="100" t="s">
        <v>27</v>
      </c>
      <c r="L50" s="101" t="s">
        <v>28</v>
      </c>
      <c r="M50" s="101" t="s">
        <v>18</v>
      </c>
      <c r="N50" s="102" t="s">
        <v>7</v>
      </c>
    </row>
    <row r="51" spans="1:14" ht="12" customHeight="1">
      <c r="A51" s="92"/>
      <c r="B51" s="249" t="s">
        <v>107</v>
      </c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1"/>
    </row>
    <row r="52" spans="1:14" ht="12" customHeight="1">
      <c r="A52" s="92"/>
      <c r="B52" s="72" t="s">
        <v>33</v>
      </c>
      <c r="C52" s="88" t="s">
        <v>34</v>
      </c>
      <c r="D52" s="110">
        <v>1.56</v>
      </c>
      <c r="E52" s="110">
        <v>1.56</v>
      </c>
      <c r="F52" s="110">
        <v>1.56</v>
      </c>
      <c r="G52" s="110">
        <v>1.56</v>
      </c>
      <c r="H52" s="110">
        <v>1.51</v>
      </c>
      <c r="I52" s="110">
        <v>1.56</v>
      </c>
      <c r="J52" s="110">
        <v>1.69</v>
      </c>
      <c r="K52" s="75">
        <v>-7.69</v>
      </c>
      <c r="L52" s="112">
        <v>3</v>
      </c>
      <c r="M52" s="96">
        <v>1213468</v>
      </c>
      <c r="N52" s="96">
        <v>1893010.08</v>
      </c>
    </row>
    <row r="53" spans="1:14" ht="12" customHeight="1">
      <c r="A53" s="92"/>
      <c r="B53" s="244" t="s">
        <v>116</v>
      </c>
      <c r="C53" s="245"/>
      <c r="D53" s="246"/>
      <c r="E53" s="247"/>
      <c r="F53" s="247"/>
      <c r="G53" s="247"/>
      <c r="H53" s="247"/>
      <c r="I53" s="247"/>
      <c r="J53" s="247"/>
      <c r="K53" s="248"/>
      <c r="L53" s="74">
        <f>SUM(L52)</f>
        <v>3</v>
      </c>
      <c r="M53" s="74">
        <f>SUM(M52)</f>
        <v>1213468</v>
      </c>
      <c r="N53" s="74">
        <f>SUM(N52)</f>
        <v>1893010.08</v>
      </c>
    </row>
    <row r="54" spans="1:14" ht="12" customHeight="1">
      <c r="A54" s="92"/>
      <c r="B54" s="249" t="s">
        <v>107</v>
      </c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1"/>
    </row>
    <row r="55" spans="1:14" ht="12" customHeight="1">
      <c r="A55" s="92"/>
      <c r="B55" s="72" t="s">
        <v>35</v>
      </c>
      <c r="C55" s="70" t="s">
        <v>36</v>
      </c>
      <c r="D55" s="76">
        <v>3.55</v>
      </c>
      <c r="E55" s="76">
        <v>3.55</v>
      </c>
      <c r="F55" s="76">
        <v>3.45</v>
      </c>
      <c r="G55" s="76">
        <v>3.48</v>
      </c>
      <c r="H55" s="76">
        <v>3.58</v>
      </c>
      <c r="I55" s="76">
        <v>3.48</v>
      </c>
      <c r="J55" s="76">
        <v>3.55</v>
      </c>
      <c r="K55" s="93">
        <v>-1.97</v>
      </c>
      <c r="L55" s="97">
        <v>34</v>
      </c>
      <c r="M55" s="77">
        <v>6472000</v>
      </c>
      <c r="N55" s="77">
        <v>22523688.579999998</v>
      </c>
    </row>
    <row r="56" spans="1:14" ht="12" customHeight="1">
      <c r="A56" s="92"/>
      <c r="B56" s="244" t="s">
        <v>116</v>
      </c>
      <c r="C56" s="245"/>
      <c r="D56" s="246"/>
      <c r="E56" s="247"/>
      <c r="F56" s="247"/>
      <c r="G56" s="247"/>
      <c r="H56" s="247"/>
      <c r="I56" s="247"/>
      <c r="J56" s="247"/>
      <c r="K56" s="248"/>
      <c r="L56" s="74">
        <f>SUM(L55)</f>
        <v>34</v>
      </c>
      <c r="M56" s="74">
        <f>SUM(M55)</f>
        <v>6472000</v>
      </c>
      <c r="N56" s="74">
        <f>SUM(N55)</f>
        <v>22523688.579999998</v>
      </c>
    </row>
    <row r="57" spans="1:14" ht="12" customHeight="1">
      <c r="A57" s="92"/>
      <c r="B57" s="252" t="s">
        <v>31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4"/>
    </row>
    <row r="58" spans="1:14" ht="12" customHeight="1">
      <c r="A58" s="92"/>
      <c r="B58" s="72" t="s">
        <v>231</v>
      </c>
      <c r="C58" s="88" t="s">
        <v>232</v>
      </c>
      <c r="D58" s="110">
        <v>29</v>
      </c>
      <c r="E58" s="110">
        <v>30</v>
      </c>
      <c r="F58" s="110">
        <v>29</v>
      </c>
      <c r="G58" s="110">
        <v>29.05</v>
      </c>
      <c r="H58" s="110">
        <v>29</v>
      </c>
      <c r="I58" s="110">
        <v>30</v>
      </c>
      <c r="J58" s="110">
        <v>29</v>
      </c>
      <c r="K58" s="75">
        <v>3.45</v>
      </c>
      <c r="L58" s="112">
        <v>3</v>
      </c>
      <c r="M58" s="96">
        <v>94701</v>
      </c>
      <c r="N58" s="96">
        <v>2751030</v>
      </c>
    </row>
    <row r="59" spans="1:14" ht="12" customHeight="1">
      <c r="A59" s="92"/>
      <c r="B59" s="255" t="s">
        <v>121</v>
      </c>
      <c r="C59" s="256"/>
      <c r="D59" s="257"/>
      <c r="E59" s="258"/>
      <c r="F59" s="258"/>
      <c r="G59" s="258"/>
      <c r="H59" s="258"/>
      <c r="I59" s="258"/>
      <c r="J59" s="258"/>
      <c r="K59" s="259"/>
      <c r="L59" s="74">
        <f>SUM(L58)</f>
        <v>3</v>
      </c>
      <c r="M59" s="74">
        <f>SUM(M58)</f>
        <v>94701</v>
      </c>
      <c r="N59" s="74">
        <f>SUM(N58)</f>
        <v>2751030</v>
      </c>
    </row>
    <row r="60" spans="1:14" s="68" customFormat="1" ht="18.75" customHeight="1">
      <c r="B60" s="90" t="s">
        <v>208</v>
      </c>
      <c r="C60" s="238"/>
      <c r="D60" s="239"/>
      <c r="E60" s="239"/>
      <c r="F60" s="239"/>
      <c r="G60" s="239"/>
      <c r="H60" s="239"/>
      <c r="I60" s="239"/>
      <c r="J60" s="239"/>
      <c r="K60" s="240"/>
      <c r="L60" s="91">
        <f>L59+L56+L53</f>
        <v>40</v>
      </c>
      <c r="M60" s="91">
        <f>M59+M56+M53</f>
        <v>7780169</v>
      </c>
      <c r="N60" s="91">
        <f>N59+N56+N53</f>
        <v>27167728.659999996</v>
      </c>
    </row>
    <row r="61" spans="1:14" s="68" customFormat="1" ht="30" customHeight="1">
      <c r="A61" s="89"/>
      <c r="B61" s="241" t="s">
        <v>320</v>
      </c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3"/>
    </row>
    <row r="62" spans="1:14" s="68" customFormat="1" ht="39.75" customHeight="1">
      <c r="B62" s="98" t="s">
        <v>15</v>
      </c>
      <c r="C62" s="99" t="s">
        <v>20</v>
      </c>
      <c r="D62" s="99" t="s">
        <v>21</v>
      </c>
      <c r="E62" s="99" t="s">
        <v>22</v>
      </c>
      <c r="F62" s="99" t="s">
        <v>23</v>
      </c>
      <c r="G62" s="99" t="s">
        <v>24</v>
      </c>
      <c r="H62" s="99" t="s">
        <v>25</v>
      </c>
      <c r="I62" s="99" t="s">
        <v>19</v>
      </c>
      <c r="J62" s="99" t="s">
        <v>26</v>
      </c>
      <c r="K62" s="100" t="s">
        <v>27</v>
      </c>
      <c r="L62" s="101" t="s">
        <v>28</v>
      </c>
      <c r="M62" s="101" t="s">
        <v>18</v>
      </c>
      <c r="N62" s="102" t="s">
        <v>7</v>
      </c>
    </row>
    <row r="63" spans="1:14" ht="12" customHeight="1">
      <c r="A63" s="92"/>
      <c r="B63" s="263" t="s">
        <v>29</v>
      </c>
      <c r="C63" s="264"/>
      <c r="D63" s="264"/>
      <c r="E63" s="264"/>
      <c r="F63" s="264"/>
      <c r="G63" s="264"/>
      <c r="H63" s="264"/>
      <c r="I63" s="264"/>
      <c r="J63" s="264"/>
      <c r="K63" s="264"/>
      <c r="L63" s="264"/>
      <c r="M63" s="264"/>
      <c r="N63" s="265"/>
    </row>
    <row r="64" spans="1:14" ht="12" customHeight="1">
      <c r="A64" s="92"/>
      <c r="B64" s="72" t="s">
        <v>256</v>
      </c>
      <c r="C64" s="70" t="s">
        <v>257</v>
      </c>
      <c r="D64" s="110">
        <v>0.09</v>
      </c>
      <c r="E64" s="110">
        <v>0.1</v>
      </c>
      <c r="F64" s="110">
        <v>0.09</v>
      </c>
      <c r="G64" s="110">
        <v>0.09</v>
      </c>
      <c r="H64" s="110">
        <v>0.09</v>
      </c>
      <c r="I64" s="110">
        <v>0.09</v>
      </c>
      <c r="J64" s="110">
        <v>0.09</v>
      </c>
      <c r="K64" s="75">
        <v>0</v>
      </c>
      <c r="L64" s="112">
        <v>26</v>
      </c>
      <c r="M64" s="96">
        <v>328281635</v>
      </c>
      <c r="N64" s="96">
        <v>29552243.52</v>
      </c>
    </row>
    <row r="65" spans="1:14" ht="12" customHeight="1">
      <c r="A65" s="92"/>
      <c r="B65" s="233" t="s">
        <v>115</v>
      </c>
      <c r="C65" s="234"/>
      <c r="D65" s="235"/>
      <c r="E65" s="236"/>
      <c r="F65" s="236"/>
      <c r="G65" s="236"/>
      <c r="H65" s="236"/>
      <c r="I65" s="236"/>
      <c r="J65" s="236"/>
      <c r="K65" s="237"/>
      <c r="L65" s="95">
        <f>SUM(L64)</f>
        <v>26</v>
      </c>
      <c r="M65" s="95">
        <f>SUM(M64)</f>
        <v>328281635</v>
      </c>
      <c r="N65" s="96">
        <f>SUM(N64)</f>
        <v>29552243.52</v>
      </c>
    </row>
    <row r="66" spans="1:14" ht="11.25" customHeight="1">
      <c r="A66" s="92"/>
      <c r="B66" s="249" t="s">
        <v>107</v>
      </c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1"/>
    </row>
    <row r="67" spans="1:14" ht="12" customHeight="1">
      <c r="A67" s="92"/>
      <c r="B67" s="72" t="s">
        <v>110</v>
      </c>
      <c r="C67" s="70" t="s">
        <v>42</v>
      </c>
      <c r="D67" s="110">
        <v>1.59</v>
      </c>
      <c r="E67" s="110">
        <v>1.59</v>
      </c>
      <c r="F67" s="110">
        <v>1.58</v>
      </c>
      <c r="G67" s="110">
        <v>1.58</v>
      </c>
      <c r="H67" s="110">
        <v>1.6</v>
      </c>
      <c r="I67" s="110">
        <v>1.58</v>
      </c>
      <c r="J67" s="110">
        <v>1.59</v>
      </c>
      <c r="K67" s="75">
        <v>-0.63</v>
      </c>
      <c r="L67" s="112">
        <v>3</v>
      </c>
      <c r="M67" s="96">
        <v>8044</v>
      </c>
      <c r="N67" s="96">
        <v>12739.96</v>
      </c>
    </row>
    <row r="68" spans="1:14" ht="12" customHeight="1">
      <c r="A68" s="92"/>
      <c r="B68" s="244" t="s">
        <v>116</v>
      </c>
      <c r="C68" s="245"/>
      <c r="D68" s="246"/>
      <c r="E68" s="247"/>
      <c r="F68" s="247"/>
      <c r="G68" s="247"/>
      <c r="H68" s="247"/>
      <c r="I68" s="247"/>
      <c r="J68" s="247"/>
      <c r="K68" s="248"/>
      <c r="L68" s="74">
        <f>SUM(L67)</f>
        <v>3</v>
      </c>
      <c r="M68" s="74">
        <f>SUM(M67)</f>
        <v>8044</v>
      </c>
      <c r="N68" s="74">
        <f>SUM(N67)</f>
        <v>12739.96</v>
      </c>
    </row>
    <row r="69" spans="1:14" ht="12" customHeight="1">
      <c r="A69" s="92"/>
      <c r="B69" s="249" t="s">
        <v>107</v>
      </c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1"/>
    </row>
    <row r="70" spans="1:14" ht="12" customHeight="1">
      <c r="A70" s="92"/>
      <c r="B70" s="72" t="s">
        <v>155</v>
      </c>
      <c r="C70" s="70" t="s">
        <v>156</v>
      </c>
      <c r="D70" s="110">
        <v>1.17</v>
      </c>
      <c r="E70" s="118">
        <v>1.22</v>
      </c>
      <c r="F70" s="118">
        <v>1.17</v>
      </c>
      <c r="G70" s="118">
        <v>1.18</v>
      </c>
      <c r="H70" s="118">
        <v>1.17</v>
      </c>
      <c r="I70" s="118">
        <v>1.22</v>
      </c>
      <c r="J70" s="118">
        <v>1.17</v>
      </c>
      <c r="K70" s="119">
        <v>4.2699999999999996</v>
      </c>
      <c r="L70" s="123">
        <v>8</v>
      </c>
      <c r="M70" s="117">
        <v>2399692</v>
      </c>
      <c r="N70" s="117">
        <v>2832152.92</v>
      </c>
    </row>
    <row r="71" spans="1:14" ht="12" customHeight="1">
      <c r="A71" s="92"/>
      <c r="B71" s="72" t="s">
        <v>260</v>
      </c>
      <c r="C71" s="70" t="s">
        <v>261</v>
      </c>
      <c r="D71" s="110">
        <v>1.9</v>
      </c>
      <c r="E71" s="118">
        <v>1.9</v>
      </c>
      <c r="F71" s="118">
        <v>1.9</v>
      </c>
      <c r="G71" s="118">
        <v>1.9</v>
      </c>
      <c r="H71" s="118">
        <v>1.9</v>
      </c>
      <c r="I71" s="118">
        <v>1.9</v>
      </c>
      <c r="J71" s="118">
        <v>1.9</v>
      </c>
      <c r="K71" s="119">
        <v>0</v>
      </c>
      <c r="L71" s="123">
        <v>3</v>
      </c>
      <c r="M71" s="117">
        <v>13703</v>
      </c>
      <c r="N71" s="117">
        <v>26035.7</v>
      </c>
    </row>
    <row r="72" spans="1:14" ht="12" customHeight="1">
      <c r="A72" s="92"/>
      <c r="B72" s="72" t="s">
        <v>153</v>
      </c>
      <c r="C72" s="70" t="s">
        <v>154</v>
      </c>
      <c r="D72" s="110">
        <v>0.54</v>
      </c>
      <c r="E72" s="118">
        <v>0.54</v>
      </c>
      <c r="F72" s="118">
        <v>0.54</v>
      </c>
      <c r="G72" s="118">
        <v>0.54</v>
      </c>
      <c r="H72" s="118">
        <v>0.51</v>
      </c>
      <c r="I72" s="118">
        <v>0.54</v>
      </c>
      <c r="J72" s="118">
        <v>0.52</v>
      </c>
      <c r="K72" s="119">
        <v>3.85</v>
      </c>
      <c r="L72" s="123">
        <v>2</v>
      </c>
      <c r="M72" s="117">
        <v>116322</v>
      </c>
      <c r="N72" s="117">
        <v>62813.88</v>
      </c>
    </row>
    <row r="73" spans="1:14" ht="12" customHeight="1">
      <c r="A73" s="92"/>
      <c r="B73" s="72" t="s">
        <v>111</v>
      </c>
      <c r="C73" s="70" t="s">
        <v>91</v>
      </c>
      <c r="D73" s="110">
        <v>1.96</v>
      </c>
      <c r="E73" s="118">
        <v>1.96</v>
      </c>
      <c r="F73" s="118">
        <v>1.96</v>
      </c>
      <c r="G73" s="118">
        <v>1.96</v>
      </c>
      <c r="H73" s="118">
        <v>1.96</v>
      </c>
      <c r="I73" s="118">
        <v>1.96</v>
      </c>
      <c r="J73" s="118">
        <v>1.96</v>
      </c>
      <c r="K73" s="119">
        <v>0</v>
      </c>
      <c r="L73" s="123">
        <v>1</v>
      </c>
      <c r="M73" s="117">
        <v>2535</v>
      </c>
      <c r="N73" s="117">
        <v>4968.6000000000004</v>
      </c>
    </row>
    <row r="74" spans="1:14" ht="12" customHeight="1">
      <c r="A74" s="92"/>
      <c r="B74" s="72" t="s">
        <v>38</v>
      </c>
      <c r="C74" s="70" t="s">
        <v>39</v>
      </c>
      <c r="D74" s="110">
        <v>1.1499999999999999</v>
      </c>
      <c r="E74" s="118">
        <v>1.17</v>
      </c>
      <c r="F74" s="118">
        <v>1.1499999999999999</v>
      </c>
      <c r="G74" s="118">
        <v>1.17</v>
      </c>
      <c r="H74" s="118">
        <v>1.1499999999999999</v>
      </c>
      <c r="I74" s="118">
        <v>1.17</v>
      </c>
      <c r="J74" s="118">
        <v>1.1499999999999999</v>
      </c>
      <c r="K74" s="119">
        <v>1.74</v>
      </c>
      <c r="L74" s="123">
        <v>15</v>
      </c>
      <c r="M74" s="117">
        <v>4710950</v>
      </c>
      <c r="N74" s="117">
        <v>5509592.5</v>
      </c>
    </row>
    <row r="75" spans="1:14" ht="12" customHeight="1">
      <c r="A75" s="92"/>
      <c r="B75" s="244" t="s">
        <v>116</v>
      </c>
      <c r="C75" s="245"/>
      <c r="D75" s="246"/>
      <c r="E75" s="247"/>
      <c r="F75" s="247"/>
      <c r="G75" s="247"/>
      <c r="H75" s="247"/>
      <c r="I75" s="247"/>
      <c r="J75" s="247"/>
      <c r="K75" s="248"/>
      <c r="L75" s="74">
        <f>SUM(L70:L74)</f>
        <v>29</v>
      </c>
      <c r="M75" s="74">
        <f>SUM(M70:M74)</f>
        <v>7243202</v>
      </c>
      <c r="N75" s="74">
        <f>SUM(N70:N74)</f>
        <v>8435563.5999999996</v>
      </c>
    </row>
    <row r="76" spans="1:14" ht="12" customHeight="1">
      <c r="A76" s="92"/>
      <c r="B76" s="252" t="s">
        <v>31</v>
      </c>
      <c r="C76" s="253"/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4"/>
    </row>
    <row r="77" spans="1:14" ht="12" customHeight="1">
      <c r="A77" s="92"/>
      <c r="B77" s="72" t="s">
        <v>262</v>
      </c>
      <c r="C77" s="70" t="s">
        <v>263</v>
      </c>
      <c r="D77" s="110">
        <v>10.5</v>
      </c>
      <c r="E77" s="110">
        <v>10.5</v>
      </c>
      <c r="F77" s="110">
        <v>10.5</v>
      </c>
      <c r="G77" s="110">
        <v>10.5</v>
      </c>
      <c r="H77" s="110">
        <v>10.5</v>
      </c>
      <c r="I77" s="110">
        <v>10.5</v>
      </c>
      <c r="J77" s="110">
        <v>10.5</v>
      </c>
      <c r="K77" s="75">
        <v>0</v>
      </c>
      <c r="L77" s="112">
        <v>1</v>
      </c>
      <c r="M77" s="96">
        <v>2000</v>
      </c>
      <c r="N77" s="96">
        <v>21000</v>
      </c>
    </row>
    <row r="78" spans="1:14" ht="12" customHeight="1">
      <c r="A78" s="92"/>
      <c r="B78" s="72" t="s">
        <v>211</v>
      </c>
      <c r="C78" s="70" t="s">
        <v>159</v>
      </c>
      <c r="D78" s="110">
        <v>29</v>
      </c>
      <c r="E78" s="110">
        <v>29.71</v>
      </c>
      <c r="F78" s="110">
        <v>29</v>
      </c>
      <c r="G78" s="110">
        <v>29.69</v>
      </c>
      <c r="H78" s="110">
        <v>27.84</v>
      </c>
      <c r="I78" s="110">
        <v>29.71</v>
      </c>
      <c r="J78" s="110">
        <v>28.3</v>
      </c>
      <c r="K78" s="75">
        <v>4.9800000000000004</v>
      </c>
      <c r="L78" s="112">
        <v>15</v>
      </c>
      <c r="M78" s="96">
        <v>1504700</v>
      </c>
      <c r="N78" s="96">
        <v>44667137</v>
      </c>
    </row>
    <row r="79" spans="1:14" ht="12" customHeight="1">
      <c r="A79" s="92"/>
      <c r="B79" s="255" t="s">
        <v>121</v>
      </c>
      <c r="C79" s="256"/>
      <c r="D79" s="257"/>
      <c r="E79" s="258"/>
      <c r="F79" s="258"/>
      <c r="G79" s="258"/>
      <c r="H79" s="258"/>
      <c r="I79" s="258"/>
      <c r="J79" s="258"/>
      <c r="K79" s="259"/>
      <c r="L79" s="74">
        <f>SUM(L77:L78)</f>
        <v>16</v>
      </c>
      <c r="M79" s="74">
        <f>SUM(M77:M78)</f>
        <v>1506700</v>
      </c>
      <c r="N79" s="74">
        <f>SUM(N77:N78)</f>
        <v>44688137</v>
      </c>
    </row>
    <row r="80" spans="1:14" ht="10.5" customHeight="1">
      <c r="A80" s="92"/>
      <c r="B80" s="252" t="s">
        <v>109</v>
      </c>
      <c r="C80" s="253"/>
      <c r="D80" s="253"/>
      <c r="E80" s="253"/>
      <c r="F80" s="253"/>
      <c r="G80" s="253"/>
      <c r="H80" s="253"/>
      <c r="I80" s="253"/>
      <c r="J80" s="253"/>
      <c r="K80" s="253"/>
      <c r="L80" s="253"/>
      <c r="M80" s="253"/>
      <c r="N80" s="254"/>
    </row>
    <row r="81" spans="1:14" ht="12" customHeight="1">
      <c r="A81" s="92"/>
      <c r="B81" s="72" t="s">
        <v>279</v>
      </c>
      <c r="C81" s="70" t="s">
        <v>280</v>
      </c>
      <c r="D81" s="110">
        <v>5.51</v>
      </c>
      <c r="E81" s="110">
        <v>5.55</v>
      </c>
      <c r="F81" s="110">
        <v>5.47</v>
      </c>
      <c r="G81" s="110">
        <v>5.51</v>
      </c>
      <c r="H81" s="110">
        <v>5.54</v>
      </c>
      <c r="I81" s="110">
        <v>5.47</v>
      </c>
      <c r="J81" s="110">
        <v>5.5</v>
      </c>
      <c r="K81" s="75">
        <v>-0.55000000000000004</v>
      </c>
      <c r="L81" s="112">
        <v>67</v>
      </c>
      <c r="M81" s="96">
        <v>8301799</v>
      </c>
      <c r="N81" s="96">
        <v>45726075.130000003</v>
      </c>
    </row>
    <row r="82" spans="1:14" ht="12" customHeight="1">
      <c r="A82" s="92"/>
      <c r="B82" s="72" t="s">
        <v>112</v>
      </c>
      <c r="C82" s="70" t="s">
        <v>43</v>
      </c>
      <c r="D82" s="110">
        <v>0.4</v>
      </c>
      <c r="E82" s="110">
        <v>0.4</v>
      </c>
      <c r="F82" s="110">
        <v>0.4</v>
      </c>
      <c r="G82" s="110">
        <v>0.4</v>
      </c>
      <c r="H82" s="110">
        <v>0.4</v>
      </c>
      <c r="I82" s="110">
        <v>0.4</v>
      </c>
      <c r="J82" s="110">
        <v>0.4</v>
      </c>
      <c r="K82" s="75"/>
      <c r="L82" s="112">
        <v>1</v>
      </c>
      <c r="M82" s="96">
        <v>100</v>
      </c>
      <c r="N82" s="96">
        <v>40</v>
      </c>
    </row>
    <row r="83" spans="1:14" ht="12" customHeight="1">
      <c r="A83" s="92"/>
      <c r="B83" s="244" t="s">
        <v>118</v>
      </c>
      <c r="C83" s="245"/>
      <c r="D83" s="257"/>
      <c r="E83" s="258"/>
      <c r="F83" s="258"/>
      <c r="G83" s="258"/>
      <c r="H83" s="258"/>
      <c r="I83" s="258"/>
      <c r="J83" s="258"/>
      <c r="K83" s="259"/>
      <c r="L83" s="74">
        <f>SUM(L81:L82)</f>
        <v>68</v>
      </c>
      <c r="M83" s="74">
        <f>SUM(M81:M82)</f>
        <v>8301899</v>
      </c>
      <c r="N83" s="74">
        <f>SUM(N81:N82)</f>
        <v>45726115.130000003</v>
      </c>
    </row>
    <row r="84" spans="1:14" s="68" customFormat="1" ht="17.25" customHeight="1">
      <c r="B84" s="90" t="s">
        <v>87</v>
      </c>
      <c r="C84" s="273"/>
      <c r="D84" s="274"/>
      <c r="E84" s="274"/>
      <c r="F84" s="274"/>
      <c r="G84" s="274"/>
      <c r="H84" s="274"/>
      <c r="I84" s="274"/>
      <c r="J84" s="274"/>
      <c r="K84" s="275"/>
      <c r="L84" s="91">
        <f>L83+L79+L75+L68+L65</f>
        <v>142</v>
      </c>
      <c r="M84" s="91">
        <f t="shared" ref="M84:N84" si="1">M83+M79+M75+M68+M65</f>
        <v>345341480</v>
      </c>
      <c r="N84" s="91">
        <f t="shared" si="1"/>
        <v>128414799.20999998</v>
      </c>
    </row>
    <row r="85" spans="1:14" s="68" customFormat="1" ht="18" customHeight="1">
      <c r="B85" s="90" t="s">
        <v>40</v>
      </c>
      <c r="C85" s="273"/>
      <c r="D85" s="274"/>
      <c r="E85" s="274"/>
      <c r="F85" s="274"/>
      <c r="G85" s="274"/>
      <c r="H85" s="274"/>
      <c r="I85" s="274"/>
      <c r="J85" s="274"/>
      <c r="K85" s="275"/>
      <c r="L85" s="91">
        <f>L84+L60+L48</f>
        <v>766</v>
      </c>
      <c r="M85" s="91">
        <f>M84+M60+M48</f>
        <v>1111808675</v>
      </c>
      <c r="N85" s="91">
        <f>N84+N60+N48</f>
        <v>723788523.18000007</v>
      </c>
    </row>
    <row r="86" spans="1:14" ht="12.95" customHeight="1">
      <c r="A86" s="92"/>
      <c r="N86" s="106"/>
    </row>
    <row r="87" spans="1:14" s="68" customFormat="1" ht="18.75" customHeight="1">
      <c r="B87" s="92"/>
      <c r="C87" s="103"/>
      <c r="D87" s="92"/>
      <c r="E87" s="92"/>
      <c r="F87" s="92"/>
      <c r="G87" s="92"/>
      <c r="H87" s="92"/>
      <c r="I87" s="92"/>
      <c r="J87" s="104"/>
      <c r="K87" s="105"/>
      <c r="L87" s="106"/>
      <c r="M87" s="106"/>
      <c r="N87" s="107"/>
    </row>
    <row r="88" spans="1:14" s="68" customFormat="1" ht="18.75" customHeight="1">
      <c r="B88" s="92"/>
      <c r="C88" s="103"/>
      <c r="D88" s="92"/>
      <c r="E88" s="92"/>
      <c r="F88" s="92"/>
      <c r="G88" s="92"/>
      <c r="H88" s="92"/>
      <c r="I88" s="92"/>
      <c r="J88" s="104"/>
      <c r="K88" s="105"/>
      <c r="L88" s="106"/>
      <c r="M88" s="106"/>
      <c r="N88" s="107"/>
    </row>
    <row r="89" spans="1:14" ht="12.95" customHeight="1">
      <c r="A89" s="92"/>
    </row>
  </sheetData>
  <mergeCells count="49">
    <mergeCell ref="C85:K85"/>
    <mergeCell ref="B61:N61"/>
    <mergeCell ref="C84:K84"/>
    <mergeCell ref="B76:N76"/>
    <mergeCell ref="B79:C79"/>
    <mergeCell ref="D79:K79"/>
    <mergeCell ref="B80:N80"/>
    <mergeCell ref="B83:C83"/>
    <mergeCell ref="D83:K83"/>
    <mergeCell ref="B66:N66"/>
    <mergeCell ref="B68:C68"/>
    <mergeCell ref="D68:K68"/>
    <mergeCell ref="B69:N69"/>
    <mergeCell ref="B75:C75"/>
    <mergeCell ref="D75:K75"/>
    <mergeCell ref="B63:N63"/>
    <mergeCell ref="B45:N45"/>
    <mergeCell ref="B47:C47"/>
    <mergeCell ref="D47:K47"/>
    <mergeCell ref="B22:C22"/>
    <mergeCell ref="D22:K22"/>
    <mergeCell ref="B23:N23"/>
    <mergeCell ref="B28:C28"/>
    <mergeCell ref="D28:K28"/>
    <mergeCell ref="B29:N29"/>
    <mergeCell ref="D37:K37"/>
    <mergeCell ref="B37:C37"/>
    <mergeCell ref="B38:N38"/>
    <mergeCell ref="D44:K44"/>
    <mergeCell ref="B44:C44"/>
    <mergeCell ref="B1:N1"/>
    <mergeCell ref="B3:N3"/>
    <mergeCell ref="B18:C18"/>
    <mergeCell ref="D18:K18"/>
    <mergeCell ref="B19:N19"/>
    <mergeCell ref="B65:C65"/>
    <mergeCell ref="D65:K65"/>
    <mergeCell ref="C48:K48"/>
    <mergeCell ref="B49:N49"/>
    <mergeCell ref="C60:K60"/>
    <mergeCell ref="B56:C56"/>
    <mergeCell ref="D56:K56"/>
    <mergeCell ref="B54:N54"/>
    <mergeCell ref="B57:N57"/>
    <mergeCell ref="B59:C59"/>
    <mergeCell ref="D59:K59"/>
    <mergeCell ref="B51:N51"/>
    <mergeCell ref="B53:C53"/>
    <mergeCell ref="D53:K53"/>
  </mergeCells>
  <pageMargins left="0.25" right="0.25" top="0.75" bottom="0.7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28" zoomScale="140" zoomScaleNormal="140" workbookViewId="0">
      <selection activeCell="D48" sqref="C48:D48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32" t="s">
        <v>315</v>
      </c>
      <c r="B1" s="232"/>
      <c r="C1" s="232"/>
      <c r="D1" s="232"/>
    </row>
    <row r="2" spans="1:4" ht="24.75" customHeight="1">
      <c r="A2" s="69" t="s">
        <v>41</v>
      </c>
      <c r="B2" s="69" t="s">
        <v>20</v>
      </c>
      <c r="C2" s="69" t="s">
        <v>122</v>
      </c>
      <c r="D2" s="69" t="s">
        <v>19</v>
      </c>
    </row>
    <row r="3" spans="1:4" ht="12.75" customHeight="1">
      <c r="A3" s="279" t="s">
        <v>29</v>
      </c>
      <c r="B3" s="280"/>
      <c r="C3" s="280"/>
      <c r="D3" s="281"/>
    </row>
    <row r="4" spans="1:4" ht="12.75" customHeight="1">
      <c r="A4" s="72" t="s">
        <v>221</v>
      </c>
      <c r="B4" s="70" t="s">
        <v>222</v>
      </c>
      <c r="C4" s="76">
        <v>1.1100000000000001</v>
      </c>
      <c r="D4" s="76">
        <v>1.1100000000000001</v>
      </c>
    </row>
    <row r="5" spans="1:4" ht="12.75" customHeight="1">
      <c r="A5" s="72" t="s">
        <v>272</v>
      </c>
      <c r="B5" s="70" t="s">
        <v>273</v>
      </c>
      <c r="C5" s="76">
        <v>0.27</v>
      </c>
      <c r="D5" s="76">
        <v>0.26</v>
      </c>
    </row>
    <row r="6" spans="1:4" ht="11.45" customHeight="1">
      <c r="A6" s="72" t="s">
        <v>300</v>
      </c>
      <c r="B6" s="70" t="s">
        <v>301</v>
      </c>
      <c r="C6" s="76">
        <v>0.8</v>
      </c>
      <c r="D6" s="118">
        <v>0.8</v>
      </c>
    </row>
    <row r="7" spans="1:4" ht="11.45" customHeight="1">
      <c r="A7" s="72" t="s">
        <v>123</v>
      </c>
      <c r="B7" s="70" t="s">
        <v>124</v>
      </c>
      <c r="C7" s="76">
        <v>0.41</v>
      </c>
      <c r="D7" s="118">
        <v>0.41</v>
      </c>
    </row>
    <row r="8" spans="1:4" ht="11.45" customHeight="1">
      <c r="A8" s="72" t="s">
        <v>286</v>
      </c>
      <c r="B8" s="70" t="s">
        <v>287</v>
      </c>
      <c r="C8" s="71">
        <v>2.2000000000000002</v>
      </c>
      <c r="D8" s="118">
        <v>2.2000000000000002</v>
      </c>
    </row>
    <row r="9" spans="1:4" ht="11.45" customHeight="1">
      <c r="A9" s="279" t="s">
        <v>125</v>
      </c>
      <c r="B9" s="280" t="s">
        <v>125</v>
      </c>
      <c r="C9" s="280"/>
      <c r="D9" s="281"/>
    </row>
    <row r="10" spans="1:4" ht="11.45" customHeight="1">
      <c r="A10" s="72" t="s">
        <v>308</v>
      </c>
      <c r="B10" s="70" t="s">
        <v>309</v>
      </c>
      <c r="C10" s="76">
        <v>1.04</v>
      </c>
      <c r="D10" s="76">
        <v>1.04</v>
      </c>
    </row>
    <row r="11" spans="1:4" ht="11.45" customHeight="1">
      <c r="A11" s="72" t="s">
        <v>270</v>
      </c>
      <c r="B11" s="70" t="s">
        <v>271</v>
      </c>
      <c r="C11" s="76">
        <v>0.57999999999999996</v>
      </c>
      <c r="D11" s="76">
        <v>0.57999999999999996</v>
      </c>
    </row>
    <row r="12" spans="1:4" ht="11.45" customHeight="1">
      <c r="A12" s="72" t="s">
        <v>210</v>
      </c>
      <c r="B12" s="70" t="s">
        <v>209</v>
      </c>
      <c r="C12" s="110">
        <v>0.75</v>
      </c>
      <c r="D12" s="110">
        <v>0.75</v>
      </c>
    </row>
    <row r="13" spans="1:4" ht="11.45" customHeight="1">
      <c r="A13" s="276" t="s">
        <v>107</v>
      </c>
      <c r="B13" s="277"/>
      <c r="C13" s="277"/>
      <c r="D13" s="278"/>
    </row>
    <row r="14" spans="1:4" ht="11.45" customHeight="1">
      <c r="A14" s="72" t="s">
        <v>294</v>
      </c>
      <c r="B14" s="70" t="s">
        <v>295</v>
      </c>
      <c r="C14" s="76">
        <v>0.7</v>
      </c>
      <c r="D14" s="110">
        <v>0.7</v>
      </c>
    </row>
    <row r="15" spans="1:4" ht="11.45" customHeight="1">
      <c r="A15" s="276" t="s">
        <v>108</v>
      </c>
      <c r="B15" s="277"/>
      <c r="C15" s="277"/>
      <c r="D15" s="278"/>
    </row>
    <row r="16" spans="1:4" ht="11.45" customHeight="1">
      <c r="A16" s="128" t="s">
        <v>298</v>
      </c>
      <c r="B16" s="129" t="s">
        <v>299</v>
      </c>
      <c r="C16" s="110">
        <v>1.1000000000000001</v>
      </c>
      <c r="D16" s="110">
        <v>1.1000000000000001</v>
      </c>
    </row>
    <row r="17" spans="1:4" ht="11.45" customHeight="1">
      <c r="A17" s="72" t="s">
        <v>188</v>
      </c>
      <c r="B17" s="70" t="s">
        <v>189</v>
      </c>
      <c r="C17" s="110">
        <v>2.1</v>
      </c>
      <c r="D17" s="110">
        <v>2.1</v>
      </c>
    </row>
    <row r="18" spans="1:4" ht="11.45" customHeight="1">
      <c r="A18" s="72" t="s">
        <v>304</v>
      </c>
      <c r="B18" s="70" t="s">
        <v>305</v>
      </c>
      <c r="C18" s="110">
        <v>2.72</v>
      </c>
      <c r="D18" s="118">
        <v>2.72</v>
      </c>
    </row>
    <row r="19" spans="1:4" ht="11.45" customHeight="1">
      <c r="A19" s="72" t="s">
        <v>128</v>
      </c>
      <c r="B19" s="70" t="s">
        <v>129</v>
      </c>
      <c r="C19" s="110">
        <v>4.3899999999999997</v>
      </c>
      <c r="D19" s="110">
        <v>4.3899999999999997</v>
      </c>
    </row>
    <row r="20" spans="1:4" ht="11.45" customHeight="1">
      <c r="A20" s="279" t="s">
        <v>31</v>
      </c>
      <c r="B20" s="280"/>
      <c r="C20" s="280"/>
      <c r="D20" s="281"/>
    </row>
    <row r="21" spans="1:4" ht="11.45" customHeight="1">
      <c r="A21" s="72" t="s">
        <v>193</v>
      </c>
      <c r="B21" s="70" t="s">
        <v>194</v>
      </c>
      <c r="C21" s="110">
        <v>7.3</v>
      </c>
      <c r="D21" s="110">
        <v>7.3</v>
      </c>
    </row>
    <row r="22" spans="1:4" ht="11.45" customHeight="1">
      <c r="A22" s="279" t="s">
        <v>109</v>
      </c>
      <c r="B22" s="280"/>
      <c r="C22" s="280"/>
      <c r="D22" s="281"/>
    </row>
    <row r="23" spans="1:4" ht="11.45" customHeight="1">
      <c r="A23" s="72" t="s">
        <v>203</v>
      </c>
      <c r="B23" s="70" t="s">
        <v>202</v>
      </c>
      <c r="C23" s="110">
        <v>13</v>
      </c>
      <c r="D23" s="110">
        <v>13</v>
      </c>
    </row>
    <row r="24" spans="1:4" ht="11.45" customHeight="1">
      <c r="A24" s="72" t="s">
        <v>312</v>
      </c>
      <c r="B24" s="70" t="s">
        <v>313</v>
      </c>
      <c r="C24" s="110">
        <v>2.4300000000000002</v>
      </c>
      <c r="D24" s="110">
        <v>2.4500000000000002</v>
      </c>
    </row>
    <row r="25" spans="1:4" ht="11.45" customHeight="1">
      <c r="A25" s="72" t="s">
        <v>167</v>
      </c>
      <c r="B25" s="70" t="s">
        <v>166</v>
      </c>
      <c r="C25" s="118">
        <v>7.5</v>
      </c>
      <c r="D25" s="110">
        <v>7.5</v>
      </c>
    </row>
    <row r="26" spans="1:4" ht="12.95" customHeight="1">
      <c r="A26" s="282"/>
      <c r="B26" s="283"/>
      <c r="C26" s="283"/>
      <c r="D26" s="284"/>
    </row>
    <row r="27" spans="1:4" ht="24.75" customHeight="1">
      <c r="A27" s="69" t="s">
        <v>41</v>
      </c>
      <c r="B27" s="69" t="s">
        <v>20</v>
      </c>
      <c r="C27" s="69" t="s">
        <v>122</v>
      </c>
      <c r="D27" s="69" t="s">
        <v>19</v>
      </c>
    </row>
    <row r="28" spans="1:4" ht="12.6" customHeight="1">
      <c r="A28" s="276" t="s">
        <v>29</v>
      </c>
      <c r="B28" s="277"/>
      <c r="C28" s="277"/>
      <c r="D28" s="278"/>
    </row>
    <row r="29" spans="1:4" ht="12.6" customHeight="1">
      <c r="A29" s="72" t="s">
        <v>284</v>
      </c>
      <c r="B29" s="70" t="s">
        <v>285</v>
      </c>
      <c r="C29" s="110">
        <v>0.21</v>
      </c>
      <c r="D29" s="110">
        <v>0.2</v>
      </c>
    </row>
    <row r="30" spans="1:4" ht="12.6" customHeight="1">
      <c r="A30" s="72" t="s">
        <v>250</v>
      </c>
      <c r="B30" s="70" t="s">
        <v>251</v>
      </c>
      <c r="C30" s="110">
        <v>0.09</v>
      </c>
      <c r="D30" s="110">
        <v>0.09</v>
      </c>
    </row>
    <row r="31" spans="1:4" ht="12.6" customHeight="1">
      <c r="A31" s="72" t="s">
        <v>278</v>
      </c>
      <c r="B31" s="70" t="s">
        <v>277</v>
      </c>
      <c r="C31" s="110">
        <v>0.26</v>
      </c>
      <c r="D31" s="110">
        <v>0.26</v>
      </c>
    </row>
    <row r="32" spans="1:4" ht="12.6" customHeight="1">
      <c r="A32" s="72" t="s">
        <v>258</v>
      </c>
      <c r="B32" s="70" t="s">
        <v>259</v>
      </c>
      <c r="C32" s="76">
        <v>1</v>
      </c>
      <c r="D32" s="76">
        <v>1</v>
      </c>
    </row>
    <row r="33" spans="1:4" ht="12.6" customHeight="1">
      <c r="A33" s="121" t="s">
        <v>310</v>
      </c>
      <c r="B33" s="120" t="s">
        <v>311</v>
      </c>
      <c r="C33" s="110">
        <v>1</v>
      </c>
      <c r="D33" s="110">
        <v>1</v>
      </c>
    </row>
    <row r="34" spans="1:4" ht="12.6" customHeight="1">
      <c r="A34" s="72" t="s">
        <v>138</v>
      </c>
      <c r="B34" s="70" t="s">
        <v>139</v>
      </c>
      <c r="C34" s="110">
        <v>1</v>
      </c>
      <c r="D34" s="110">
        <v>1</v>
      </c>
    </row>
    <row r="35" spans="1:4" ht="12.6" customHeight="1">
      <c r="A35" s="72" t="s">
        <v>144</v>
      </c>
      <c r="B35" s="70" t="s">
        <v>145</v>
      </c>
      <c r="C35" s="110">
        <v>0.75</v>
      </c>
      <c r="D35" s="110">
        <v>0.75</v>
      </c>
    </row>
    <row r="36" spans="1:4" ht="12.6" customHeight="1">
      <c r="A36" s="72" t="s">
        <v>174</v>
      </c>
      <c r="B36" s="70" t="s">
        <v>175</v>
      </c>
      <c r="C36" s="76">
        <v>0.85</v>
      </c>
      <c r="D36" s="110">
        <v>0.85</v>
      </c>
    </row>
    <row r="37" spans="1:4" ht="12.6" customHeight="1">
      <c r="A37" s="121" t="s">
        <v>288</v>
      </c>
      <c r="B37" s="120" t="s">
        <v>289</v>
      </c>
      <c r="C37" s="110">
        <v>0.11</v>
      </c>
      <c r="D37" s="110">
        <v>0.11</v>
      </c>
    </row>
    <row r="38" spans="1:4" ht="12.6" customHeight="1">
      <c r="A38" s="72" t="s">
        <v>215</v>
      </c>
      <c r="B38" s="88" t="s">
        <v>214</v>
      </c>
      <c r="C38" s="87">
        <v>1</v>
      </c>
      <c r="D38" s="76">
        <v>1</v>
      </c>
    </row>
    <row r="39" spans="1:4" ht="12.6" customHeight="1">
      <c r="A39" s="72" t="s">
        <v>183</v>
      </c>
      <c r="B39" s="70" t="s">
        <v>182</v>
      </c>
      <c r="C39" s="87">
        <v>1</v>
      </c>
      <c r="D39" s="76">
        <v>1</v>
      </c>
    </row>
    <row r="40" spans="1:4" ht="12.6" customHeight="1">
      <c r="A40" s="72" t="s">
        <v>134</v>
      </c>
      <c r="B40" s="70" t="s">
        <v>135</v>
      </c>
      <c r="C40" s="87">
        <v>1</v>
      </c>
      <c r="D40" s="87">
        <v>1</v>
      </c>
    </row>
    <row r="41" spans="1:4" ht="12.6" customHeight="1">
      <c r="A41" s="72" t="s">
        <v>136</v>
      </c>
      <c r="B41" s="70" t="s">
        <v>137</v>
      </c>
      <c r="C41" s="87">
        <v>0.94</v>
      </c>
      <c r="D41" s="87">
        <v>0.94</v>
      </c>
    </row>
    <row r="42" spans="1:4" ht="12.6" customHeight="1">
      <c r="A42" s="72" t="s">
        <v>140</v>
      </c>
      <c r="B42" s="70" t="s">
        <v>141</v>
      </c>
      <c r="C42" s="87">
        <v>0.24</v>
      </c>
      <c r="D42" s="87">
        <v>0.24</v>
      </c>
    </row>
    <row r="43" spans="1:4" ht="12.6" customHeight="1">
      <c r="A43" s="72" t="s">
        <v>142</v>
      </c>
      <c r="B43" s="70" t="s">
        <v>143</v>
      </c>
      <c r="C43" s="87">
        <v>1</v>
      </c>
      <c r="D43" s="87">
        <v>1</v>
      </c>
    </row>
    <row r="44" spans="1:4" ht="12.6" customHeight="1">
      <c r="A44" s="72" t="s">
        <v>199</v>
      </c>
      <c r="B44" s="70" t="s">
        <v>200</v>
      </c>
      <c r="C44" s="87">
        <v>1</v>
      </c>
      <c r="D44" s="87">
        <v>1</v>
      </c>
    </row>
    <row r="45" spans="1:4" ht="12.6" customHeight="1">
      <c r="A45" s="72" t="s">
        <v>227</v>
      </c>
      <c r="B45" s="88" t="s">
        <v>228</v>
      </c>
      <c r="C45" s="87">
        <v>1</v>
      </c>
      <c r="D45" s="87">
        <v>1</v>
      </c>
    </row>
    <row r="46" spans="1:4" ht="12.6" customHeight="1">
      <c r="A46" s="279" t="s">
        <v>125</v>
      </c>
      <c r="B46" s="280" t="s">
        <v>125</v>
      </c>
      <c r="C46" s="280"/>
      <c r="D46" s="281"/>
    </row>
    <row r="47" spans="1:4" ht="12.6" customHeight="1">
      <c r="A47" s="72" t="s">
        <v>274</v>
      </c>
      <c r="B47" s="70" t="s">
        <v>275</v>
      </c>
      <c r="C47" s="110">
        <v>0.69</v>
      </c>
      <c r="D47" s="110">
        <v>0.69</v>
      </c>
    </row>
    <row r="48" spans="1:4" ht="12.6" customHeight="1">
      <c r="A48" s="72" t="s">
        <v>290</v>
      </c>
      <c r="B48" s="70" t="s">
        <v>291</v>
      </c>
      <c r="C48" s="111">
        <v>0.76</v>
      </c>
      <c r="D48" s="110">
        <v>0.76</v>
      </c>
    </row>
    <row r="49" spans="1:4" ht="12.6" customHeight="1">
      <c r="A49" s="276" t="s">
        <v>283</v>
      </c>
      <c r="B49" s="277"/>
      <c r="C49" s="277"/>
      <c r="D49" s="278"/>
    </row>
    <row r="50" spans="1:4" ht="12.6" customHeight="1">
      <c r="A50" s="72" t="s">
        <v>282</v>
      </c>
      <c r="B50" s="70" t="s">
        <v>281</v>
      </c>
      <c r="C50" s="111">
        <v>1.2</v>
      </c>
      <c r="D50" s="110">
        <v>1.2</v>
      </c>
    </row>
    <row r="51" spans="1:4" ht="12.6" customHeight="1">
      <c r="A51" s="276" t="s">
        <v>108</v>
      </c>
      <c r="B51" s="277"/>
      <c r="C51" s="277"/>
      <c r="D51" s="278"/>
    </row>
    <row r="52" spans="1:4" ht="12.6" customHeight="1">
      <c r="A52" s="72" t="s">
        <v>146</v>
      </c>
      <c r="B52" s="70" t="s">
        <v>147</v>
      </c>
      <c r="C52" s="76">
        <v>2.93</v>
      </c>
      <c r="D52" s="76">
        <v>2.93</v>
      </c>
    </row>
    <row r="53" spans="1:4" ht="12.6" customHeight="1">
      <c r="A53" s="72" t="s">
        <v>114</v>
      </c>
      <c r="B53" s="70" t="s">
        <v>37</v>
      </c>
      <c r="C53" s="76">
        <v>1.32</v>
      </c>
      <c r="D53" s="76">
        <v>1.32</v>
      </c>
    </row>
    <row r="54" spans="1:4" ht="12.6" customHeight="1">
      <c r="A54" s="85" t="s">
        <v>244</v>
      </c>
      <c r="B54" s="86" t="s">
        <v>245</v>
      </c>
      <c r="C54" s="87">
        <v>100</v>
      </c>
      <c r="D54" s="76">
        <v>100</v>
      </c>
    </row>
    <row r="55" spans="1:4" ht="12.6" customHeight="1">
      <c r="A55" s="276" t="s">
        <v>107</v>
      </c>
      <c r="B55" s="277"/>
      <c r="C55" s="277"/>
      <c r="D55" s="278"/>
    </row>
    <row r="56" spans="1:4" ht="12.6" customHeight="1">
      <c r="A56" s="72" t="s">
        <v>217</v>
      </c>
      <c r="B56" s="88" t="s">
        <v>218</v>
      </c>
      <c r="C56" s="110">
        <v>1</v>
      </c>
      <c r="D56" s="110">
        <v>1</v>
      </c>
    </row>
    <row r="57" spans="1:4" ht="12.6" customHeight="1">
      <c r="A57" s="279" t="s">
        <v>109</v>
      </c>
      <c r="B57" s="280"/>
      <c r="C57" s="280"/>
      <c r="D57" s="281"/>
    </row>
    <row r="58" spans="1:4" ht="12.6" customHeight="1">
      <c r="A58" s="72" t="s">
        <v>148</v>
      </c>
      <c r="B58" s="88" t="s">
        <v>149</v>
      </c>
      <c r="C58" s="110" t="s">
        <v>150</v>
      </c>
      <c r="D58" s="110" t="s">
        <v>150</v>
      </c>
    </row>
    <row r="59" spans="1:4" ht="12.6" customHeight="1">
      <c r="A59" s="282"/>
      <c r="B59" s="283"/>
      <c r="C59" s="283"/>
      <c r="D59" s="284"/>
    </row>
    <row r="60" spans="1:4" ht="24.75" customHeight="1">
      <c r="A60" s="69" t="s">
        <v>41</v>
      </c>
      <c r="B60" s="69" t="s">
        <v>20</v>
      </c>
      <c r="C60" s="69" t="s">
        <v>122</v>
      </c>
      <c r="D60" s="69" t="s">
        <v>19</v>
      </c>
    </row>
    <row r="61" spans="1:4" ht="12.6" customHeight="1">
      <c r="A61" s="276" t="s">
        <v>107</v>
      </c>
      <c r="B61" s="277"/>
      <c r="C61" s="277"/>
      <c r="D61" s="278"/>
    </row>
    <row r="62" spans="1:4" ht="12.6" customHeight="1">
      <c r="A62" s="72" t="s">
        <v>157</v>
      </c>
      <c r="B62" s="70" t="s">
        <v>158</v>
      </c>
      <c r="C62" s="110">
        <v>1.29</v>
      </c>
      <c r="D62" s="130">
        <v>1.29</v>
      </c>
    </row>
  </sheetData>
  <mergeCells count="16">
    <mergeCell ref="A61:D61"/>
    <mergeCell ref="A1:D1"/>
    <mergeCell ref="A3:D3"/>
    <mergeCell ref="A20:D20"/>
    <mergeCell ref="A13:D13"/>
    <mergeCell ref="A9:D9"/>
    <mergeCell ref="A15:D15"/>
    <mergeCell ref="A49:D49"/>
    <mergeCell ref="A22:D22"/>
    <mergeCell ref="A57:D57"/>
    <mergeCell ref="A59:D59"/>
    <mergeCell ref="A51:D51"/>
    <mergeCell ref="A28:D28"/>
    <mergeCell ref="A26:D26"/>
    <mergeCell ref="A55:D55"/>
    <mergeCell ref="A46:D46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8"/>
  <sheetViews>
    <sheetView topLeftCell="A4" workbookViewId="0">
      <selection activeCell="M11" sqref="M11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306" t="s">
        <v>0</v>
      </c>
      <c r="C1" s="307"/>
      <c r="D1" s="308"/>
      <c r="E1" s="11"/>
      <c r="F1" s="19"/>
      <c r="G1" s="19"/>
      <c r="H1" s="19"/>
      <c r="I1" s="19"/>
    </row>
    <row r="2" spans="2:9" ht="16.5" customHeight="1">
      <c r="B2" s="309"/>
      <c r="C2" s="310"/>
      <c r="D2" s="311"/>
      <c r="E2" s="11"/>
      <c r="F2" s="19"/>
      <c r="G2" s="19"/>
      <c r="H2" s="19"/>
      <c r="I2" s="19"/>
    </row>
    <row r="3" spans="2:9" ht="22.5">
      <c r="B3" s="122" t="s">
        <v>314</v>
      </c>
      <c r="C3" s="12"/>
      <c r="D3" s="12"/>
      <c r="E3" s="12"/>
      <c r="F3" s="19"/>
      <c r="G3" s="19"/>
      <c r="H3" s="19"/>
      <c r="I3" s="19"/>
    </row>
    <row r="4" spans="2:9" ht="22.5">
      <c r="B4" s="122"/>
      <c r="C4" s="12"/>
      <c r="D4" s="12"/>
      <c r="E4" s="12"/>
      <c r="F4" s="19"/>
      <c r="G4" s="19"/>
      <c r="H4" s="19"/>
      <c r="I4" s="19"/>
    </row>
    <row r="5" spans="2:9" ht="24.75">
      <c r="B5" s="320" t="s">
        <v>323</v>
      </c>
      <c r="C5" s="321"/>
      <c r="D5" s="321"/>
      <c r="E5" s="321"/>
      <c r="F5" s="321"/>
      <c r="G5" s="321"/>
      <c r="H5" s="321"/>
      <c r="I5" s="322"/>
    </row>
    <row r="6" spans="2:9" ht="30">
      <c r="B6" s="7" t="s">
        <v>15</v>
      </c>
      <c r="C6" s="8" t="s">
        <v>20</v>
      </c>
      <c r="D6" s="8" t="s">
        <v>22</v>
      </c>
      <c r="E6" s="8" t="s">
        <v>23</v>
      </c>
      <c r="F6" s="8" t="s">
        <v>24</v>
      </c>
      <c r="G6" s="135" t="s">
        <v>28</v>
      </c>
      <c r="H6" s="135" t="s">
        <v>18</v>
      </c>
      <c r="I6" s="136" t="s">
        <v>7</v>
      </c>
    </row>
    <row r="7" spans="2:9" ht="22.5">
      <c r="B7" s="323" t="s">
        <v>29</v>
      </c>
      <c r="C7" s="324"/>
      <c r="D7" s="324"/>
      <c r="E7" s="324"/>
      <c r="F7" s="324"/>
      <c r="G7" s="324"/>
      <c r="H7" s="324"/>
      <c r="I7" s="325"/>
    </row>
    <row r="8" spans="2:9" ht="22.5">
      <c r="B8" s="137" t="s">
        <v>44</v>
      </c>
      <c r="C8" s="138" t="s">
        <v>45</v>
      </c>
      <c r="D8" s="139">
        <v>0.09</v>
      </c>
      <c r="E8" s="139">
        <v>0.09</v>
      </c>
      <c r="F8" s="139">
        <v>0.09</v>
      </c>
      <c r="G8" s="140">
        <v>4</v>
      </c>
      <c r="H8" s="140">
        <v>2876000</v>
      </c>
      <c r="I8" s="140">
        <v>258840</v>
      </c>
    </row>
    <row r="9" spans="2:9" ht="22.5" customHeight="1">
      <c r="B9" s="141" t="s">
        <v>321</v>
      </c>
      <c r="C9" s="285"/>
      <c r="D9" s="286"/>
      <c r="E9" s="286"/>
      <c r="F9" s="287"/>
      <c r="G9" s="142">
        <f>G8</f>
        <v>4</v>
      </c>
      <c r="H9" s="142">
        <f t="shared" ref="H9:I9" si="0">H8</f>
        <v>2876000</v>
      </c>
      <c r="I9" s="142">
        <f t="shared" si="0"/>
        <v>258840</v>
      </c>
    </row>
    <row r="10" spans="2:9" ht="22.5">
      <c r="B10" s="143" t="s">
        <v>322</v>
      </c>
      <c r="C10" s="317"/>
      <c r="D10" s="318"/>
      <c r="E10" s="318"/>
      <c r="F10" s="319"/>
      <c r="G10" s="144">
        <f>G9</f>
        <v>4</v>
      </c>
      <c r="H10" s="144">
        <f t="shared" ref="H10:I10" si="1">H9</f>
        <v>2876000</v>
      </c>
      <c r="I10" s="144">
        <f t="shared" si="1"/>
        <v>258840</v>
      </c>
    </row>
    <row r="11" spans="2:9" s="11" customFormat="1" ht="18" customHeight="1"/>
    <row r="12" spans="2:9" ht="18" customHeight="1">
      <c r="B12" s="315" t="s">
        <v>195</v>
      </c>
      <c r="C12" s="316"/>
      <c r="D12" s="316"/>
      <c r="E12" s="316"/>
      <c r="F12" s="316"/>
      <c r="G12" s="316"/>
      <c r="H12" s="316"/>
      <c r="I12" s="316"/>
    </row>
    <row r="13" spans="2:9" ht="18" customHeight="1">
      <c r="B13" s="312" t="s">
        <v>15</v>
      </c>
      <c r="C13" s="313"/>
      <c r="D13" s="314"/>
      <c r="E13" s="312" t="s">
        <v>20</v>
      </c>
      <c r="F13" s="314"/>
      <c r="G13" s="312" t="s">
        <v>46</v>
      </c>
      <c r="H13" s="313"/>
      <c r="I13" s="314"/>
    </row>
    <row r="14" spans="2:9" ht="18" customHeight="1">
      <c r="B14" s="288" t="s">
        <v>29</v>
      </c>
      <c r="C14" s="289"/>
      <c r="D14" s="289"/>
      <c r="E14" s="289"/>
      <c r="F14" s="289"/>
      <c r="G14" s="289"/>
      <c r="H14" s="289"/>
      <c r="I14" s="290"/>
    </row>
    <row r="15" spans="2:9" ht="18" customHeight="1">
      <c r="B15" s="291" t="s">
        <v>44</v>
      </c>
      <c r="C15" s="292"/>
      <c r="D15" s="293"/>
      <c r="E15" s="285" t="s">
        <v>45</v>
      </c>
      <c r="F15" s="287"/>
      <c r="G15" s="285">
        <v>0.1</v>
      </c>
      <c r="H15" s="286"/>
      <c r="I15" s="287"/>
    </row>
    <row r="16" spans="2:9" ht="18" customHeight="1">
      <c r="B16" s="291" t="s">
        <v>266</v>
      </c>
      <c r="C16" s="292"/>
      <c r="D16" s="293"/>
      <c r="E16" s="285" t="s">
        <v>267</v>
      </c>
      <c r="F16" s="287"/>
      <c r="G16" s="285" t="s">
        <v>90</v>
      </c>
      <c r="H16" s="286"/>
      <c r="I16" s="287"/>
    </row>
    <row r="17" spans="2:9" ht="18" customHeight="1">
      <c r="B17" s="291" t="s">
        <v>88</v>
      </c>
      <c r="C17" s="292"/>
      <c r="D17" s="293"/>
      <c r="E17" s="285" t="s">
        <v>89</v>
      </c>
      <c r="F17" s="287"/>
      <c r="G17" s="285" t="s">
        <v>90</v>
      </c>
      <c r="H17" s="286"/>
      <c r="I17" s="287"/>
    </row>
    <row r="18" spans="2:9" ht="18" customHeight="1">
      <c r="B18" s="300" t="s">
        <v>92</v>
      </c>
      <c r="C18" s="301"/>
      <c r="D18" s="301"/>
      <c r="E18" s="301"/>
      <c r="F18" s="301"/>
      <c r="G18" s="301"/>
      <c r="H18" s="301"/>
      <c r="I18" s="302"/>
    </row>
    <row r="19" spans="2:9" ht="18" customHeight="1">
      <c r="B19" s="291" t="s">
        <v>172</v>
      </c>
      <c r="C19" s="292"/>
      <c r="D19" s="293"/>
      <c r="E19" s="133" t="s">
        <v>173</v>
      </c>
      <c r="F19" s="134" t="s">
        <v>173</v>
      </c>
      <c r="G19" s="285">
        <v>9.5</v>
      </c>
      <c r="H19" s="286"/>
      <c r="I19" s="287"/>
    </row>
    <row r="20" spans="2:9" ht="18" customHeight="1">
      <c r="B20" s="297" t="s">
        <v>168</v>
      </c>
      <c r="C20" s="298"/>
      <c r="D20" s="299"/>
      <c r="E20" s="294" t="s">
        <v>169</v>
      </c>
      <c r="F20" s="296"/>
      <c r="G20" s="294">
        <v>5</v>
      </c>
      <c r="H20" s="295"/>
      <c r="I20" s="296"/>
    </row>
    <row r="21" spans="2:9" ht="18" customHeight="1">
      <c r="B21" s="297" t="s">
        <v>186</v>
      </c>
      <c r="C21" s="298"/>
      <c r="D21" s="299"/>
      <c r="E21" s="294" t="s">
        <v>187</v>
      </c>
      <c r="F21" s="296"/>
      <c r="G21" s="294">
        <v>1</v>
      </c>
      <c r="H21" s="295"/>
      <c r="I21" s="296"/>
    </row>
    <row r="22" spans="2:9" ht="18" customHeight="1">
      <c r="B22" s="297" t="s">
        <v>219</v>
      </c>
      <c r="C22" s="298"/>
      <c r="D22" s="299"/>
      <c r="E22" s="294" t="s">
        <v>220</v>
      </c>
      <c r="F22" s="296"/>
      <c r="G22" s="294" t="s">
        <v>90</v>
      </c>
      <c r="H22" s="295"/>
      <c r="I22" s="296"/>
    </row>
    <row r="23" spans="2:9" ht="18" customHeight="1">
      <c r="B23" s="297" t="s">
        <v>161</v>
      </c>
      <c r="C23" s="298"/>
      <c r="D23" s="299"/>
      <c r="E23" s="294" t="s">
        <v>160</v>
      </c>
      <c r="F23" s="296"/>
      <c r="G23" s="294" t="s">
        <v>90</v>
      </c>
      <c r="H23" s="295"/>
      <c r="I23" s="296"/>
    </row>
    <row r="24" spans="2:9" ht="18" customHeight="1">
      <c r="B24" s="303" t="s">
        <v>125</v>
      </c>
      <c r="C24" s="304"/>
      <c r="D24" s="304"/>
      <c r="E24" s="304"/>
      <c r="F24" s="304"/>
      <c r="G24" s="304"/>
      <c r="H24" s="304"/>
      <c r="I24" s="305"/>
    </row>
    <row r="25" spans="2:9" ht="18" customHeight="1">
      <c r="B25" s="297" t="s">
        <v>233</v>
      </c>
      <c r="C25" s="298"/>
      <c r="D25" s="299"/>
      <c r="E25" s="294" t="s">
        <v>234</v>
      </c>
      <c r="F25" s="296"/>
      <c r="G25" s="294">
        <v>1</v>
      </c>
      <c r="H25" s="295"/>
      <c r="I25" s="296"/>
    </row>
    <row r="26" spans="2:9" ht="18" customHeight="1">
      <c r="B26" s="297" t="s">
        <v>179</v>
      </c>
      <c r="C26" s="298"/>
      <c r="D26" s="299"/>
      <c r="E26" s="294" t="s">
        <v>178</v>
      </c>
      <c r="F26" s="296"/>
      <c r="G26" s="294" t="s">
        <v>90</v>
      </c>
      <c r="H26" s="295"/>
      <c r="I26" s="296"/>
    </row>
    <row r="27" spans="2:9" ht="25.5" customHeight="1"/>
    <row r="28" spans="2:9" ht="22.5"/>
  </sheetData>
  <mergeCells count="41">
    <mergeCell ref="B1:D2"/>
    <mergeCell ref="B13:D13"/>
    <mergeCell ref="E13:F13"/>
    <mergeCell ref="G13:I13"/>
    <mergeCell ref="B12:I12"/>
    <mergeCell ref="C10:F10"/>
    <mergeCell ref="B5:I5"/>
    <mergeCell ref="B7:I7"/>
    <mergeCell ref="C9:F9"/>
    <mergeCell ref="B24:I24"/>
    <mergeCell ref="B26:D26"/>
    <mergeCell ref="E26:F26"/>
    <mergeCell ref="G26:I26"/>
    <mergeCell ref="B23:D23"/>
    <mergeCell ref="E23:F23"/>
    <mergeCell ref="G23:I23"/>
    <mergeCell ref="B25:D25"/>
    <mergeCell ref="E25:F25"/>
    <mergeCell ref="G25:I25"/>
    <mergeCell ref="B21:D21"/>
    <mergeCell ref="E21:F21"/>
    <mergeCell ref="G21:I21"/>
    <mergeCell ref="B22:D22"/>
    <mergeCell ref="E22:F22"/>
    <mergeCell ref="G22:I22"/>
    <mergeCell ref="G20:I20"/>
    <mergeCell ref="B20:D20"/>
    <mergeCell ref="E20:F20"/>
    <mergeCell ref="B18:I18"/>
    <mergeCell ref="B17:D17"/>
    <mergeCell ref="E17:F17"/>
    <mergeCell ref="G17:I17"/>
    <mergeCell ref="B19:D19"/>
    <mergeCell ref="G19:I19"/>
    <mergeCell ref="G16:I16"/>
    <mergeCell ref="B14:I14"/>
    <mergeCell ref="B16:D16"/>
    <mergeCell ref="E16:F16"/>
    <mergeCell ref="B15:D15"/>
    <mergeCell ref="E15:F15"/>
    <mergeCell ref="G15:I1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4"/>
  <sheetViews>
    <sheetView tabSelected="1" workbookViewId="0">
      <selection activeCell="I21" sqref="I21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31" t="s">
        <v>0</v>
      </c>
      <c r="C1" s="331"/>
      <c r="D1" s="331"/>
      <c r="E1" s="331"/>
      <c r="F1" s="147"/>
      <c r="H1" s="148"/>
      <c r="I1" s="148"/>
    </row>
    <row r="2" spans="1:9" ht="18" customHeight="1">
      <c r="B2" s="331" t="s">
        <v>324</v>
      </c>
      <c r="C2" s="331"/>
      <c r="D2" s="331"/>
      <c r="E2" s="331"/>
      <c r="F2" s="331"/>
      <c r="H2" s="148"/>
      <c r="I2" s="148"/>
    </row>
    <row r="3" spans="1:9" ht="18" customHeight="1">
      <c r="B3" s="146" t="s">
        <v>325</v>
      </c>
      <c r="C3" s="149"/>
      <c r="D3" s="150"/>
      <c r="E3" s="147"/>
      <c r="F3" s="147"/>
      <c r="H3" s="148"/>
      <c r="I3" s="148"/>
    </row>
    <row r="4" spans="1:9" ht="18" customHeight="1">
      <c r="B4" s="146"/>
      <c r="C4" s="149"/>
      <c r="D4" s="150"/>
      <c r="E4" s="147"/>
      <c r="F4" s="147"/>
      <c r="H4" s="148"/>
      <c r="I4" s="148"/>
    </row>
    <row r="5" spans="1:9" ht="18" customHeight="1">
      <c r="B5" s="146"/>
      <c r="C5" s="149"/>
      <c r="D5" s="150"/>
      <c r="E5" s="147"/>
      <c r="F5" s="147"/>
      <c r="H5" s="148"/>
      <c r="I5" s="148"/>
    </row>
    <row r="6" spans="1:9" ht="17.100000000000001" customHeight="1">
      <c r="B6" s="332" t="s">
        <v>326</v>
      </c>
      <c r="C6" s="333"/>
      <c r="D6" s="333"/>
      <c r="E6" s="151"/>
      <c r="F6" s="151"/>
      <c r="H6" s="148"/>
      <c r="I6" s="148"/>
    </row>
    <row r="7" spans="1:9" ht="32.25" customHeight="1">
      <c r="B7" s="152" t="s">
        <v>41</v>
      </c>
      <c r="C7" s="153" t="s">
        <v>20</v>
      </c>
      <c r="D7" s="154" t="s">
        <v>327</v>
      </c>
      <c r="E7" s="155" t="s">
        <v>328</v>
      </c>
      <c r="F7" s="155" t="s">
        <v>329</v>
      </c>
      <c r="H7" s="148"/>
      <c r="I7" s="148"/>
    </row>
    <row r="8" spans="1:9" ht="17.100000000000001" customHeight="1">
      <c r="B8" s="326" t="s">
        <v>29</v>
      </c>
      <c r="C8" s="327"/>
      <c r="D8" s="327"/>
      <c r="E8" s="327"/>
      <c r="F8" s="328"/>
    </row>
    <row r="9" spans="1:9" ht="17.100000000000001" customHeight="1">
      <c r="A9" s="114"/>
      <c r="B9" s="156" t="s">
        <v>330</v>
      </c>
      <c r="C9" s="156" t="s">
        <v>170</v>
      </c>
      <c r="D9" s="157">
        <v>1</v>
      </c>
      <c r="E9" s="342">
        <v>15000</v>
      </c>
      <c r="F9" s="342">
        <v>51300</v>
      </c>
    </row>
    <row r="10" spans="1:9" ht="17.100000000000001" customHeight="1">
      <c r="A10" s="114"/>
      <c r="B10" s="156" t="s">
        <v>181</v>
      </c>
      <c r="C10" s="156" t="s">
        <v>180</v>
      </c>
      <c r="D10" s="158">
        <v>7</v>
      </c>
      <c r="E10" s="342">
        <v>4295354</v>
      </c>
      <c r="F10" s="342">
        <v>4338307.54</v>
      </c>
    </row>
    <row r="11" spans="1:9" ht="17.100000000000001" customHeight="1">
      <c r="A11" s="114"/>
      <c r="B11" s="159" t="s">
        <v>331</v>
      </c>
      <c r="C11" s="160"/>
      <c r="D11" s="161">
        <f>D9+D10</f>
        <v>8</v>
      </c>
      <c r="E11" s="342">
        <f>E9+E10</f>
        <v>4310354</v>
      </c>
      <c r="F11" s="342">
        <f>F9+F10</f>
        <v>4389607.54</v>
      </c>
    </row>
    <row r="12" spans="1:9">
      <c r="A12" s="114"/>
      <c r="B12" s="334" t="s">
        <v>30</v>
      </c>
      <c r="C12" s="335"/>
      <c r="D12" s="335"/>
      <c r="E12" s="335"/>
      <c r="F12" s="336"/>
    </row>
    <row r="13" spans="1:9" ht="18.75">
      <c r="A13" s="114"/>
      <c r="B13" s="162" t="s">
        <v>332</v>
      </c>
      <c r="C13" s="162" t="s">
        <v>185</v>
      </c>
      <c r="D13" s="157">
        <v>1</v>
      </c>
      <c r="E13" s="342">
        <v>136559</v>
      </c>
      <c r="F13" s="342">
        <v>1610030.61</v>
      </c>
    </row>
    <row r="14" spans="1:9">
      <c r="A14" s="114"/>
      <c r="B14" s="159" t="s">
        <v>333</v>
      </c>
      <c r="C14" s="160"/>
      <c r="D14" s="161">
        <f>D13</f>
        <v>1</v>
      </c>
      <c r="E14" s="343">
        <f>E13</f>
        <v>136559</v>
      </c>
      <c r="F14" s="343">
        <f>F13</f>
        <v>1610030.61</v>
      </c>
    </row>
    <row r="15" spans="1:9">
      <c r="A15" s="114"/>
      <c r="B15" s="337" t="s">
        <v>40</v>
      </c>
      <c r="C15" s="338"/>
      <c r="D15" s="161">
        <f>D11+D14</f>
        <v>9</v>
      </c>
      <c r="E15" s="343">
        <f>E11+E14</f>
        <v>4446913</v>
      </c>
      <c r="F15" s="343">
        <f>F11+F14</f>
        <v>5999638.1500000004</v>
      </c>
    </row>
    <row r="16" spans="1:9">
      <c r="A16" s="114"/>
      <c r="B16" s="163"/>
      <c r="C16" s="163"/>
      <c r="D16" s="164"/>
      <c r="E16" s="165"/>
      <c r="F16" s="165"/>
    </row>
    <row r="17" spans="1:6">
      <c r="A17" s="114"/>
      <c r="B17" s="114"/>
      <c r="D17" s="166"/>
      <c r="E17" s="167"/>
      <c r="F17" s="167"/>
    </row>
    <row r="18" spans="1:6" ht="18.75">
      <c r="A18" s="114"/>
      <c r="B18" s="168" t="s">
        <v>334</v>
      </c>
      <c r="C18" s="169"/>
      <c r="D18" s="170"/>
      <c r="E18" s="171"/>
      <c r="F18" s="172"/>
    </row>
    <row r="19" spans="1:6" ht="31.5">
      <c r="A19" s="114"/>
      <c r="B19" s="173" t="s">
        <v>41</v>
      </c>
      <c r="C19" s="153" t="s">
        <v>20</v>
      </c>
      <c r="D19" s="174" t="s">
        <v>327</v>
      </c>
      <c r="E19" s="175" t="s">
        <v>328</v>
      </c>
      <c r="F19" s="175" t="s">
        <v>329</v>
      </c>
    </row>
    <row r="20" spans="1:6">
      <c r="A20" s="114"/>
      <c r="B20" s="326" t="s">
        <v>29</v>
      </c>
      <c r="C20" s="327"/>
      <c r="D20" s="327"/>
      <c r="E20" s="327"/>
      <c r="F20" s="328"/>
    </row>
    <row r="21" spans="1:6" ht="17.100000000000001" customHeight="1">
      <c r="A21" s="176"/>
      <c r="B21" s="162" t="s">
        <v>335</v>
      </c>
      <c r="C21" s="162" t="s">
        <v>120</v>
      </c>
      <c r="D21" s="157">
        <v>1</v>
      </c>
      <c r="E21" s="342">
        <v>235849</v>
      </c>
      <c r="F21" s="342">
        <v>999999.76</v>
      </c>
    </row>
    <row r="22" spans="1:6" ht="18.75">
      <c r="A22" s="176"/>
      <c r="B22" s="177" t="s">
        <v>331</v>
      </c>
      <c r="C22" s="178"/>
      <c r="D22" s="161">
        <f t="shared" ref="D22:F23" si="0">D21</f>
        <v>1</v>
      </c>
      <c r="E22" s="342">
        <f t="shared" si="0"/>
        <v>235849</v>
      </c>
      <c r="F22" s="342">
        <f t="shared" si="0"/>
        <v>999999.76</v>
      </c>
    </row>
    <row r="23" spans="1:6" ht="18.75">
      <c r="A23" s="176"/>
      <c r="B23" s="329" t="s">
        <v>40</v>
      </c>
      <c r="C23" s="330"/>
      <c r="D23" s="161">
        <f t="shared" si="0"/>
        <v>1</v>
      </c>
      <c r="E23" s="342">
        <f t="shared" si="0"/>
        <v>235849</v>
      </c>
      <c r="F23" s="342">
        <f t="shared" si="0"/>
        <v>999999.76</v>
      </c>
    </row>
    <row r="24" spans="1:6">
      <c r="A24" s="176"/>
      <c r="B24" s="176"/>
      <c r="C24" s="176"/>
      <c r="D24" s="166"/>
      <c r="E24" s="167"/>
      <c r="F24" s="167"/>
    </row>
    <row r="25" spans="1:6">
      <c r="A25" s="176"/>
      <c r="B25" s="176"/>
      <c r="C25" s="176"/>
      <c r="D25" s="166"/>
      <c r="E25" s="167"/>
      <c r="F25" s="167"/>
    </row>
    <row r="26" spans="1:6">
      <c r="A26" s="176"/>
      <c r="B26" s="176"/>
      <c r="C26" s="176"/>
      <c r="D26" s="166"/>
      <c r="E26" s="167"/>
      <c r="F26" s="167"/>
    </row>
    <row r="27" spans="1:6">
      <c r="A27" s="179"/>
      <c r="B27" s="179"/>
      <c r="C27" s="176"/>
    </row>
    <row r="28" spans="1:6">
      <c r="A28" s="179"/>
      <c r="B28" s="179"/>
      <c r="C28" s="176"/>
    </row>
    <row r="29" spans="1:6">
      <c r="A29" s="179"/>
      <c r="B29" s="179"/>
      <c r="C29" s="176"/>
    </row>
    <row r="30" spans="1:6">
      <c r="A30" s="179"/>
      <c r="B30" s="179"/>
      <c r="C30" s="176"/>
    </row>
    <row r="31" spans="1:6">
      <c r="A31" s="179"/>
      <c r="B31" s="179"/>
      <c r="C31" s="176"/>
    </row>
    <row r="32" spans="1:6">
      <c r="A32" s="179"/>
      <c r="B32" s="179"/>
      <c r="C32" s="176"/>
    </row>
    <row r="33" spans="1:3">
      <c r="A33" s="179"/>
      <c r="B33" s="179"/>
      <c r="C33" s="176"/>
    </row>
    <row r="34" spans="1:3">
      <c r="A34" s="179"/>
      <c r="B34" s="179"/>
      <c r="C34" s="176"/>
    </row>
    <row r="35" spans="1:3">
      <c r="A35" s="179"/>
      <c r="B35" s="179"/>
      <c r="C35" s="176"/>
    </row>
    <row r="36" spans="1:3">
      <c r="A36" s="179"/>
      <c r="B36" s="179"/>
      <c r="C36" s="176"/>
    </row>
    <row r="37" spans="1:3">
      <c r="A37" s="179"/>
      <c r="B37" s="179"/>
      <c r="C37" s="176"/>
    </row>
    <row r="38" spans="1:3">
      <c r="A38" s="179"/>
      <c r="B38" s="179"/>
      <c r="C38" s="176"/>
    </row>
    <row r="39" spans="1:3">
      <c r="A39" s="179"/>
      <c r="B39" s="179"/>
      <c r="C39" s="176"/>
    </row>
    <row r="40" spans="1:3">
      <c r="A40" s="179"/>
      <c r="B40" s="179"/>
      <c r="C40" s="176"/>
    </row>
    <row r="41" spans="1:3">
      <c r="A41" s="179"/>
      <c r="B41" s="179"/>
      <c r="C41" s="176"/>
    </row>
    <row r="42" spans="1:3">
      <c r="A42" s="179"/>
      <c r="B42" s="179"/>
      <c r="C42" s="176"/>
    </row>
    <row r="43" spans="1:3">
      <c r="A43" s="179"/>
      <c r="B43" s="179"/>
      <c r="C43" s="176"/>
    </row>
    <row r="44" spans="1:3">
      <c r="A44" s="179"/>
      <c r="B44" s="179"/>
      <c r="C44" s="176"/>
    </row>
    <row r="45" spans="1:3">
      <c r="A45" s="179"/>
      <c r="B45" s="179"/>
      <c r="C45" s="176"/>
    </row>
    <row r="46" spans="1:3">
      <c r="A46" s="179"/>
      <c r="B46" s="179"/>
      <c r="C46" s="176"/>
    </row>
    <row r="47" spans="1:3">
      <c r="A47" s="179"/>
      <c r="B47" s="179"/>
      <c r="C47" s="176"/>
    </row>
    <row r="48" spans="1:3">
      <c r="A48" s="179"/>
      <c r="B48" s="179"/>
      <c r="C48" s="176"/>
    </row>
    <row r="49" spans="1:3">
      <c r="A49" s="179"/>
      <c r="B49" s="179"/>
      <c r="C49" s="176"/>
    </row>
    <row r="50" spans="1:3">
      <c r="A50" s="179"/>
      <c r="B50" s="179"/>
      <c r="C50" s="176"/>
    </row>
    <row r="51" spans="1:3">
      <c r="A51" s="179"/>
      <c r="B51" s="179"/>
      <c r="C51" s="176"/>
    </row>
    <row r="52" spans="1:3">
      <c r="A52" s="179"/>
      <c r="B52" s="179"/>
      <c r="C52" s="176"/>
    </row>
    <row r="53" spans="1:3">
      <c r="A53" s="179"/>
      <c r="B53" s="179"/>
      <c r="C53" s="176"/>
    </row>
    <row r="54" spans="1:3">
      <c r="A54" s="179"/>
      <c r="B54" s="179"/>
      <c r="C54" s="176"/>
    </row>
    <row r="55" spans="1:3">
      <c r="A55" s="179"/>
      <c r="B55" s="179"/>
      <c r="C55" s="176"/>
    </row>
    <row r="56" spans="1:3">
      <c r="A56" s="179"/>
      <c r="B56" s="179"/>
      <c r="C56" s="176"/>
    </row>
    <row r="57" spans="1:3">
      <c r="A57" s="179"/>
      <c r="B57" s="179"/>
      <c r="C57" s="176"/>
    </row>
    <row r="58" spans="1:3">
      <c r="A58" s="179"/>
      <c r="B58" s="179"/>
      <c r="C58" s="176"/>
    </row>
    <row r="59" spans="1:3">
      <c r="A59" s="179"/>
      <c r="B59" s="179"/>
      <c r="C59" s="176"/>
    </row>
    <row r="60" spans="1:3">
      <c r="A60" s="179"/>
      <c r="B60" s="179"/>
      <c r="C60" s="176"/>
    </row>
    <row r="61" spans="1:3">
      <c r="A61" s="179"/>
      <c r="B61" s="179"/>
      <c r="C61" s="176"/>
    </row>
    <row r="62" spans="1:3">
      <c r="A62" s="179"/>
      <c r="B62" s="179"/>
      <c r="C62" s="176"/>
    </row>
    <row r="63" spans="1:3">
      <c r="A63" s="179"/>
      <c r="B63" s="179"/>
      <c r="C63" s="176"/>
    </row>
    <row r="64" spans="1:3">
      <c r="A64" s="179"/>
      <c r="B64" s="179"/>
      <c r="C64" s="176"/>
    </row>
  </sheetData>
  <mergeCells count="8">
    <mergeCell ref="B20:F20"/>
    <mergeCell ref="B23:C23"/>
    <mergeCell ref="B1:E1"/>
    <mergeCell ref="B2:F2"/>
    <mergeCell ref="B6:D6"/>
    <mergeCell ref="B8:F8"/>
    <mergeCell ref="B12:F12"/>
    <mergeCell ref="B15:C15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39" t="s">
        <v>0</v>
      </c>
      <c r="C1" s="339"/>
      <c r="D1" s="10"/>
      <c r="E1" s="10"/>
      <c r="F1" s="10"/>
    </row>
    <row r="2" spans="1:6" ht="27.95" customHeight="1">
      <c r="A2" s="9"/>
      <c r="B2" s="340" t="s">
        <v>314</v>
      </c>
      <c r="C2" s="340"/>
      <c r="D2" s="340"/>
      <c r="E2" s="340"/>
      <c r="F2" s="340"/>
    </row>
    <row r="3" spans="1:6" ht="42.75" customHeight="1">
      <c r="A3" s="6"/>
      <c r="B3" s="320" t="s">
        <v>47</v>
      </c>
      <c r="C3" s="321"/>
      <c r="D3" s="321"/>
      <c r="E3" s="321"/>
      <c r="F3" s="321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98</v>
      </c>
      <c r="C6" s="79" t="s">
        <v>57</v>
      </c>
      <c r="D6" s="82" t="s">
        <v>58</v>
      </c>
      <c r="E6" s="81" t="s">
        <v>55</v>
      </c>
      <c r="F6" s="83" t="s">
        <v>55</v>
      </c>
    </row>
    <row r="7" spans="1:6" ht="20.100000000000001" customHeight="1">
      <c r="A7" s="6"/>
      <c r="B7" s="78" t="s">
        <v>94</v>
      </c>
      <c r="C7" s="79" t="s">
        <v>52</v>
      </c>
      <c r="D7" s="82" t="s">
        <v>56</v>
      </c>
      <c r="E7" s="81">
        <v>1001095</v>
      </c>
      <c r="F7" s="83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2" t="s">
        <v>59</v>
      </c>
      <c r="E8" s="81" t="s">
        <v>55</v>
      </c>
      <c r="F8" s="83" t="s">
        <v>55</v>
      </c>
    </row>
    <row r="9" spans="1:6" ht="20.100000000000001" customHeight="1">
      <c r="A9" s="6"/>
      <c r="B9" s="78" t="s">
        <v>98</v>
      </c>
      <c r="C9" s="84" t="s">
        <v>60</v>
      </c>
      <c r="D9" s="82" t="s">
        <v>61</v>
      </c>
      <c r="E9" s="81" t="s">
        <v>55</v>
      </c>
      <c r="F9" s="83" t="s">
        <v>55</v>
      </c>
    </row>
    <row r="10" spans="1:6" ht="20.100000000000001" customHeight="1">
      <c r="A10" s="6"/>
      <c r="B10" s="78" t="s">
        <v>94</v>
      </c>
      <c r="C10" s="84" t="s">
        <v>60</v>
      </c>
      <c r="D10" s="82" t="s">
        <v>62</v>
      </c>
      <c r="E10" s="81" t="s">
        <v>55</v>
      </c>
      <c r="F10" s="83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2" t="s">
        <v>100</v>
      </c>
      <c r="E11" s="81" t="s">
        <v>55</v>
      </c>
      <c r="F11" s="83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2" t="s">
        <v>101</v>
      </c>
      <c r="E12" s="81" t="s">
        <v>55</v>
      </c>
      <c r="F12" s="83" t="s">
        <v>55</v>
      </c>
    </row>
    <row r="13" spans="1:6" ht="20.100000000000001" customHeight="1">
      <c r="A13" s="6"/>
      <c r="B13" s="124" t="s">
        <v>97</v>
      </c>
      <c r="C13" s="125" t="s">
        <v>57</v>
      </c>
      <c r="D13" s="126" t="s">
        <v>201</v>
      </c>
      <c r="E13" s="127">
        <v>506767</v>
      </c>
      <c r="F13" s="83" t="s">
        <v>55</v>
      </c>
    </row>
    <row r="14" spans="1:6" ht="20.100000000000001" customHeight="1">
      <c r="B14" s="78" t="s">
        <v>96</v>
      </c>
      <c r="C14" s="79" t="s">
        <v>57</v>
      </c>
      <c r="D14" s="82" t="s">
        <v>99</v>
      </c>
      <c r="E14" s="81">
        <v>1026082</v>
      </c>
      <c r="F14" s="83" t="s">
        <v>55</v>
      </c>
    </row>
    <row r="15" spans="1:6" ht="20.100000000000001" customHeight="1">
      <c r="A15" s="6"/>
      <c r="B15" s="78" t="s">
        <v>97</v>
      </c>
      <c r="C15" s="84" t="s">
        <v>60</v>
      </c>
      <c r="D15" s="82" t="s">
        <v>204</v>
      </c>
      <c r="E15" s="81" t="s">
        <v>55</v>
      </c>
      <c r="F15" s="83" t="s">
        <v>55</v>
      </c>
    </row>
    <row r="16" spans="1:6" ht="20.100000000000001" customHeight="1">
      <c r="A16" s="6"/>
      <c r="B16" s="78" t="s">
        <v>96</v>
      </c>
      <c r="C16" s="84" t="s">
        <v>60</v>
      </c>
      <c r="D16" s="82" t="s">
        <v>205</v>
      </c>
      <c r="E16" s="81" t="s">
        <v>55</v>
      </c>
      <c r="F16" s="83" t="s">
        <v>55</v>
      </c>
    </row>
    <row r="17" spans="1:6" ht="20.100000000000001" customHeight="1">
      <c r="A17" s="6"/>
      <c r="B17" s="78" t="s">
        <v>235</v>
      </c>
      <c r="C17" s="84" t="s">
        <v>52</v>
      </c>
      <c r="D17" s="82" t="s">
        <v>237</v>
      </c>
      <c r="E17" s="81" t="s">
        <v>55</v>
      </c>
      <c r="F17" s="83" t="s">
        <v>55</v>
      </c>
    </row>
    <row r="18" spans="1:6" ht="20.100000000000001" customHeight="1">
      <c r="A18" s="6"/>
      <c r="B18" s="78" t="s">
        <v>236</v>
      </c>
      <c r="C18" s="84" t="s">
        <v>57</v>
      </c>
      <c r="D18" s="82" t="s">
        <v>238</v>
      </c>
      <c r="E18" s="81" t="s">
        <v>55</v>
      </c>
      <c r="F18" s="83" t="s">
        <v>55</v>
      </c>
    </row>
    <row r="19" spans="1:6" ht="20.100000000000001" customHeight="1">
      <c r="A19" s="6"/>
      <c r="B19" s="78" t="s">
        <v>235</v>
      </c>
      <c r="C19" s="84" t="s">
        <v>57</v>
      </c>
      <c r="D19" s="82" t="s">
        <v>239</v>
      </c>
      <c r="E19" s="81" t="s">
        <v>55</v>
      </c>
      <c r="F19" s="83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41" t="s">
        <v>63</v>
      </c>
      <c r="B1" s="341"/>
      <c r="C1" s="341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197</v>
      </c>
      <c r="B8" s="16" t="s">
        <v>196</v>
      </c>
      <c r="C8" s="17" t="s">
        <v>198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2025-10-15T10:36:06Z</cp:lastPrinted>
  <dcterms:created xsi:type="dcterms:W3CDTF">2024-09-12T06:50:39Z</dcterms:created>
  <dcterms:modified xsi:type="dcterms:W3CDTF">2025-10-20T11:03:20Z</dcterms:modified>
</cp:coreProperties>
</file>